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HorizontalScroll="0" showVerticalScroll="0" xWindow="120" yWindow="75" windowWidth="15480" windowHeight="10365"/>
  </bookViews>
  <sheets>
    <sheet name="BREINBREKER" sheetId="1" r:id="rId1"/>
    <sheet name="Oplossing breinbreker" sheetId="7" r:id="rId2"/>
    <sheet name="Varianten breinbreker" sheetId="5" r:id="rId3"/>
    <sheet name="De Keuze" sheetId="6" r:id="rId4"/>
  </sheets>
  <definedNames>
    <definedName name="_xlnm._FilterDatabase" localSheetId="0" hidden="1">'De Keuze'!$K$31:$AE$31</definedName>
    <definedName name="_xlnm.Print_Area" localSheetId="0">BREINBREKER!$C$2:$K$25</definedName>
    <definedName name="_xlnm.Print_Area" localSheetId="1">'Oplossing breinbreker'!$C$2:$I$17</definedName>
  </definedNames>
  <calcPr calcId="145621"/>
</workbook>
</file>

<file path=xl/calcChain.xml><?xml version="1.0" encoding="utf-8"?>
<calcChain xmlns="http://schemas.openxmlformats.org/spreadsheetml/2006/main">
  <c r="J31" i="6" l="1"/>
  <c r="I32" i="6"/>
  <c r="W32" i="6" s="1"/>
  <c r="I33" i="6"/>
  <c r="W33" i="6" s="1"/>
  <c r="I34" i="6"/>
  <c r="J47" i="6"/>
  <c r="J48" i="6" s="1"/>
  <c r="J5" i="6"/>
  <c r="J10" i="6"/>
  <c r="F14" i="1" s="1"/>
  <c r="I22" i="7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T61" i="5"/>
  <c r="T79" i="5"/>
  <c r="T97" i="5"/>
  <c r="T115" i="5"/>
  <c r="V133" i="5"/>
  <c r="V151" i="5"/>
  <c r="V169" i="5"/>
  <c r="B1" i="1"/>
  <c r="V7" i="5"/>
  <c r="S135" i="5"/>
  <c r="U135" i="5"/>
  <c r="W135" i="5"/>
  <c r="T133" i="5"/>
  <c r="T137" i="5"/>
  <c r="T141" i="5"/>
  <c r="S153" i="5"/>
  <c r="U153" i="5"/>
  <c r="W153" i="5"/>
  <c r="T151" i="5"/>
  <c r="T155" i="5"/>
  <c r="T159" i="5"/>
  <c r="S171" i="5"/>
  <c r="U171" i="5"/>
  <c r="W171" i="5"/>
  <c r="T169" i="5"/>
  <c r="T173" i="5"/>
  <c r="T177" i="5"/>
  <c r="V25" i="5"/>
  <c r="S99" i="5"/>
  <c r="U99" i="5"/>
  <c r="W99" i="5"/>
  <c r="T101" i="5"/>
  <c r="T105" i="5"/>
  <c r="V97" i="5"/>
  <c r="V43" i="5"/>
  <c r="W117" i="5"/>
  <c r="U117" i="5"/>
  <c r="S117" i="5"/>
  <c r="W81" i="5"/>
  <c r="U81" i="5"/>
  <c r="S81" i="5"/>
  <c r="W63" i="5"/>
  <c r="U63" i="5"/>
  <c r="S63" i="5"/>
  <c r="T123" i="5"/>
  <c r="T119" i="5"/>
  <c r="T87" i="5"/>
  <c r="T83" i="5"/>
  <c r="T69" i="5"/>
  <c r="T65" i="5"/>
  <c r="V61" i="5"/>
  <c r="V79" i="5"/>
  <c r="V115" i="5"/>
  <c r="M32" i="6"/>
  <c r="AH32" i="6"/>
  <c r="AE32" i="6"/>
  <c r="O32" i="6"/>
  <c r="AF37" i="6"/>
  <c r="AA32" i="6"/>
  <c r="AF32" i="6"/>
  <c r="S32" i="6"/>
  <c r="AD33" i="6"/>
  <c r="J9" i="6"/>
  <c r="J11" i="6"/>
  <c r="E11" i="7" s="1"/>
  <c r="T41" i="6"/>
  <c r="V39" i="6"/>
  <c r="AB41" i="6"/>
  <c r="AE40" i="6"/>
  <c r="J8" i="6"/>
  <c r="J12" i="6"/>
  <c r="Q41" i="6"/>
  <c r="J7" i="6"/>
  <c r="AG38" i="6"/>
  <c r="S35" i="6"/>
  <c r="O39" i="6"/>
  <c r="P37" i="6"/>
  <c r="W35" i="6"/>
  <c r="AH34" i="6"/>
  <c r="P38" i="6"/>
  <c r="L37" i="6"/>
  <c r="AD40" i="6"/>
  <c r="F17" i="1"/>
  <c r="I15" i="1"/>
  <c r="H9" i="7"/>
  <c r="F20" i="1"/>
  <c r="E15" i="7"/>
  <c r="G15" i="1"/>
  <c r="F9" i="7"/>
  <c r="P32" i="6"/>
  <c r="L40" i="6"/>
  <c r="AD32" i="6"/>
  <c r="R32" i="6"/>
  <c r="U32" i="6"/>
  <c r="AH33" i="6"/>
  <c r="AC32" i="6"/>
  <c r="Z39" i="6"/>
  <c r="P33" i="6"/>
  <c r="Y32" i="6"/>
  <c r="N32" i="6"/>
  <c r="L32" i="6"/>
  <c r="AF41" i="6"/>
  <c r="V32" i="6"/>
  <c r="Q32" i="6"/>
  <c r="T32" i="6"/>
  <c r="U33" i="6"/>
  <c r="AG32" i="6"/>
  <c r="X32" i="6"/>
  <c r="L33" i="6"/>
  <c r="E7" i="7"/>
  <c r="AI34" i="6"/>
  <c r="AI33" i="6"/>
  <c r="AC33" i="6"/>
  <c r="M40" i="6"/>
  <c r="J6" i="6"/>
  <c r="F11" i="5" s="1"/>
  <c r="T11" i="5" s="1"/>
  <c r="AF33" i="6"/>
  <c r="AE33" i="6"/>
  <c r="AB32" i="6"/>
  <c r="T40" i="6"/>
  <c r="AI32" i="6"/>
  <c r="Z33" i="6"/>
  <c r="R33" i="6"/>
  <c r="Q33" i="6"/>
  <c r="Z32" i="6"/>
  <c r="I9" i="5"/>
  <c r="W9" i="5" s="1"/>
  <c r="I27" i="5"/>
  <c r="W27" i="5" s="1"/>
  <c r="F25" i="5"/>
  <c r="T25" i="5" s="1"/>
  <c r="F43" i="5"/>
  <c r="T43" i="5"/>
  <c r="F51" i="5"/>
  <c r="T51" i="5" s="1"/>
  <c r="E45" i="5"/>
  <c r="S45" i="5" s="1"/>
  <c r="F33" i="5"/>
  <c r="T33" i="5" s="1"/>
  <c r="G27" i="5"/>
  <c r="U27" i="5" s="1"/>
  <c r="F7" i="5"/>
  <c r="T7" i="5"/>
  <c r="I45" i="5"/>
  <c r="W45" i="5" s="1"/>
  <c r="G9" i="5"/>
  <c r="U9" i="5" s="1"/>
  <c r="E27" i="5"/>
  <c r="S27" i="5" s="1"/>
  <c r="F29" i="5"/>
  <c r="T29" i="5" s="1"/>
  <c r="Q34" i="6" l="1"/>
  <c r="M34" i="6"/>
  <c r="W34" i="6"/>
  <c r="W42" i="6" s="1"/>
  <c r="N34" i="6"/>
  <c r="AB34" i="6"/>
  <c r="U34" i="6"/>
  <c r="AA34" i="6"/>
  <c r="O34" i="6"/>
  <c r="T34" i="6"/>
  <c r="Z41" i="6"/>
  <c r="M35" i="6"/>
  <c r="R34" i="6"/>
  <c r="R42" i="6" s="1"/>
  <c r="AE34" i="6"/>
  <c r="V34" i="6"/>
  <c r="AC34" i="6"/>
  <c r="L34" i="6"/>
  <c r="AD34" i="6"/>
  <c r="U38" i="6"/>
  <c r="X38" i="6"/>
  <c r="S36" i="6"/>
  <c r="Z38" i="6"/>
  <c r="O35" i="6"/>
  <c r="S34" i="6"/>
  <c r="X37" i="6"/>
  <c r="AB38" i="6"/>
  <c r="R35" i="6"/>
  <c r="AH37" i="6"/>
  <c r="Y39" i="6"/>
  <c r="J39" i="6" s="1"/>
  <c r="AD38" i="6"/>
  <c r="Z40" i="6"/>
  <c r="Y40" i="6"/>
  <c r="M41" i="6"/>
  <c r="L41" i="6"/>
  <c r="V41" i="6"/>
  <c r="V37" i="6"/>
  <c r="AG40" i="6"/>
  <c r="J32" i="6"/>
  <c r="AG39" i="6"/>
  <c r="R38" i="6"/>
  <c r="Q39" i="6"/>
  <c r="P35" i="6"/>
  <c r="P36" i="6"/>
  <c r="X34" i="6"/>
  <c r="Z35" i="6"/>
  <c r="AI39" i="6"/>
  <c r="AF36" i="6"/>
  <c r="AI41" i="6"/>
  <c r="O36" i="6"/>
  <c r="Q36" i="6"/>
  <c r="Q40" i="6"/>
  <c r="AI37" i="6"/>
  <c r="P34" i="6"/>
  <c r="Z34" i="6"/>
  <c r="AC39" i="6"/>
  <c r="S39" i="6"/>
  <c r="AF38" i="6"/>
  <c r="AB36" i="6"/>
  <c r="M39" i="6"/>
  <c r="Y34" i="6"/>
  <c r="J34" i="6" s="1"/>
  <c r="N35" i="6"/>
  <c r="AI36" i="6"/>
  <c r="U36" i="6"/>
  <c r="U42" i="6" s="1"/>
  <c r="AG35" i="6"/>
  <c r="S38" i="6"/>
  <c r="W38" i="6"/>
  <c r="R40" i="6"/>
  <c r="E15" i="1"/>
  <c r="D9" i="7"/>
  <c r="AD39" i="6"/>
  <c r="AH41" i="6"/>
  <c r="U40" i="6"/>
  <c r="AI40" i="6"/>
  <c r="AF39" i="6"/>
  <c r="AC37" i="6"/>
  <c r="AG34" i="6"/>
  <c r="R37" i="6"/>
  <c r="AC38" i="6"/>
  <c r="AB40" i="6"/>
  <c r="Z37" i="6"/>
  <c r="Z42" i="6" s="1"/>
  <c r="AE36" i="6"/>
  <c r="AB37" i="6"/>
  <c r="AC35" i="6"/>
  <c r="AC42" i="6" s="1"/>
  <c r="Q35" i="6"/>
  <c r="Q42" i="6" s="1"/>
  <c r="AC36" i="6"/>
  <c r="T38" i="6"/>
  <c r="AE35" i="6"/>
  <c r="N36" i="6"/>
  <c r="X39" i="6"/>
  <c r="R39" i="6"/>
  <c r="AA38" i="6"/>
  <c r="X41" i="6"/>
  <c r="U39" i="6"/>
  <c r="AF34" i="6"/>
  <c r="AF42" i="6" s="1"/>
  <c r="AB35" i="6"/>
  <c r="AA36" i="6"/>
  <c r="Z36" i="6"/>
  <c r="AC41" i="6"/>
  <c r="P41" i="6"/>
  <c r="N37" i="6"/>
  <c r="N41" i="6"/>
  <c r="AH40" i="6"/>
  <c r="F15" i="5"/>
  <c r="T15" i="5" s="1"/>
  <c r="F47" i="5"/>
  <c r="T47" i="5" s="1"/>
  <c r="E9" i="5"/>
  <c r="S9" i="5" s="1"/>
  <c r="G45" i="5"/>
  <c r="U45" i="5" s="1"/>
  <c r="L35" i="6"/>
  <c r="N39" i="6"/>
  <c r="R36" i="6"/>
  <c r="AE38" i="6"/>
  <c r="N33" i="6"/>
  <c r="T33" i="6"/>
  <c r="T42" i="6" s="1"/>
  <c r="AG37" i="6"/>
  <c r="S33" i="6"/>
  <c r="AA40" i="6"/>
  <c r="V40" i="6"/>
  <c r="M33" i="6"/>
  <c r="M42" i="6" s="1"/>
  <c r="O33" i="6"/>
  <c r="AD36" i="6"/>
  <c r="Y33" i="6"/>
  <c r="J33" i="6" s="1"/>
  <c r="AD37" i="6"/>
  <c r="Y35" i="6"/>
  <c r="J35" i="6" s="1"/>
  <c r="Y37" i="6"/>
  <c r="J37" i="6" s="1"/>
  <c r="AE39" i="6"/>
  <c r="T35" i="6"/>
  <c r="Y36" i="6"/>
  <c r="J36" i="6" s="1"/>
  <c r="N38" i="6"/>
  <c r="M37" i="6"/>
  <c r="W37" i="6"/>
  <c r="P39" i="6"/>
  <c r="AH35" i="6"/>
  <c r="Y38" i="6"/>
  <c r="J38" i="6" s="1"/>
  <c r="M38" i="6"/>
  <c r="R41" i="6"/>
  <c r="X36" i="6"/>
  <c r="X42" i="6" s="1"/>
  <c r="S41" i="6"/>
  <c r="W40" i="6"/>
  <c r="O41" i="6"/>
  <c r="AF40" i="6"/>
  <c r="O40" i="6"/>
  <c r="S37" i="6"/>
  <c r="AB39" i="6"/>
  <c r="T39" i="6"/>
  <c r="AI38" i="6"/>
  <c r="AA41" i="6"/>
  <c r="AA39" i="6"/>
  <c r="AI35" i="6"/>
  <c r="AI42" i="6" s="1"/>
  <c r="T36" i="6"/>
  <c r="AG36" i="6"/>
  <c r="AF35" i="6"/>
  <c r="AB33" i="6"/>
  <c r="AB42" i="6" s="1"/>
  <c r="P40" i="6"/>
  <c r="Q37" i="6"/>
  <c r="V33" i="6"/>
  <c r="V42" i="6" s="1"/>
  <c r="X33" i="6"/>
  <c r="AE41" i="6"/>
  <c r="AG33" i="6"/>
  <c r="AG42" i="6" s="1"/>
  <c r="AA33" i="6"/>
  <c r="AA42" i="6" s="1"/>
  <c r="W39" i="6"/>
  <c r="AD41" i="6"/>
  <c r="AD35" i="6"/>
  <c r="T37" i="6"/>
  <c r="U35" i="6"/>
  <c r="O37" i="6"/>
  <c r="X35" i="6"/>
  <c r="X40" i="6"/>
  <c r="L38" i="6"/>
  <c r="U37" i="6"/>
  <c r="AE37" i="6"/>
  <c r="AH39" i="6"/>
  <c r="V35" i="6"/>
  <c r="O38" i="6"/>
  <c r="AH36" i="6"/>
  <c r="S40" i="6"/>
  <c r="W36" i="6"/>
  <c r="Y41" i="6"/>
  <c r="J41" i="6" s="1"/>
  <c r="AG41" i="6"/>
  <c r="AC40" i="6"/>
  <c r="N40" i="6"/>
  <c r="Q38" i="6"/>
  <c r="V38" i="6"/>
  <c r="L36" i="6"/>
  <c r="AA37" i="6"/>
  <c r="L39" i="6"/>
  <c r="AH38" i="6"/>
  <c r="V36" i="6"/>
  <c r="M36" i="6"/>
  <c r="W41" i="6"/>
  <c r="AA35" i="6"/>
  <c r="U41" i="6"/>
  <c r="S115" i="5"/>
  <c r="U115" i="5" s="1"/>
  <c r="S97" i="5"/>
  <c r="U97" i="5"/>
  <c r="W133" i="5"/>
  <c r="U133" i="5" s="1"/>
  <c r="U79" i="5"/>
  <c r="S25" i="5"/>
  <c r="S119" i="5"/>
  <c r="W151" i="5"/>
  <c r="U151" i="5" s="1"/>
  <c r="S7" i="5"/>
  <c r="S61" i="5"/>
  <c r="U61" i="5" s="1"/>
  <c r="S43" i="5"/>
  <c r="W169" i="5"/>
  <c r="U169" i="5" s="1"/>
  <c r="J40" i="6"/>
  <c r="O42" i="6" l="1"/>
  <c r="P42" i="6"/>
  <c r="AH42" i="6"/>
  <c r="Y42" i="6"/>
  <c r="L42" i="6"/>
  <c r="S42" i="6"/>
  <c r="N42" i="6"/>
  <c r="AD42" i="6"/>
  <c r="AE42" i="6"/>
  <c r="S151" i="5"/>
  <c r="U155" i="5"/>
  <c r="U159" i="5" s="1"/>
  <c r="U160" i="5" s="1"/>
  <c r="S65" i="5"/>
  <c r="U65" i="5" s="1"/>
  <c r="U69" i="5" s="1"/>
  <c r="U70" i="5" s="1"/>
  <c r="S169" i="5"/>
  <c r="U119" i="5"/>
  <c r="W119" i="5" s="1"/>
  <c r="X119" i="5" s="1"/>
  <c r="X133" i="5"/>
  <c r="W115" i="5"/>
  <c r="X115" i="5" s="1"/>
  <c r="S123" i="5"/>
  <c r="U43" i="5"/>
  <c r="S47" i="5" s="1"/>
  <c r="W61" i="5"/>
  <c r="X61" i="5" s="1"/>
  <c r="S133" i="5"/>
  <c r="U137" i="5"/>
  <c r="W137" i="5" s="1"/>
  <c r="D7" i="7"/>
  <c r="U7" i="5"/>
  <c r="W173" i="5"/>
  <c r="X169" i="5"/>
  <c r="X151" i="5"/>
  <c r="S83" i="5"/>
  <c r="U101" i="5"/>
  <c r="U105" i="5" s="1"/>
  <c r="U106" i="5" s="1"/>
  <c r="W97" i="5"/>
  <c r="X97" i="5" s="1"/>
  <c r="U25" i="5"/>
  <c r="W25" i="5" s="1"/>
  <c r="X25" i="5" s="1"/>
  <c r="U141" i="5" l="1"/>
  <c r="U142" i="5" s="1"/>
  <c r="W155" i="5"/>
  <c r="S69" i="5"/>
  <c r="S70" i="5" s="1"/>
  <c r="S137" i="5"/>
  <c r="X137" i="5" s="1"/>
  <c r="E13" i="1"/>
  <c r="S101" i="5"/>
  <c r="W65" i="5"/>
  <c r="X65" i="5" s="1"/>
  <c r="S79" i="5"/>
  <c r="W69" i="5"/>
  <c r="S124" i="5"/>
  <c r="U123" i="5"/>
  <c r="U124" i="5" s="1"/>
  <c r="S173" i="5"/>
  <c r="S177" i="5" s="1"/>
  <c r="S155" i="5"/>
  <c r="S159" i="5" s="1"/>
  <c r="S29" i="5"/>
  <c r="U29" i="5"/>
  <c r="U33" i="5" s="1"/>
  <c r="U34" i="5" s="1"/>
  <c r="F7" i="7"/>
  <c r="S51" i="5"/>
  <c r="W7" i="5"/>
  <c r="U47" i="5"/>
  <c r="W47" i="5" s="1"/>
  <c r="X47" i="5" s="1"/>
  <c r="W43" i="5"/>
  <c r="S141" i="5" l="1"/>
  <c r="W159" i="5"/>
  <c r="S160" i="5"/>
  <c r="S178" i="5"/>
  <c r="W70" i="5"/>
  <c r="X70" i="5" s="1"/>
  <c r="X69" i="5"/>
  <c r="U51" i="5"/>
  <c r="U52" i="5" s="1"/>
  <c r="S11" i="5"/>
  <c r="U11" i="5" s="1"/>
  <c r="X7" i="5"/>
  <c r="U173" i="5"/>
  <c r="U177" i="5" s="1"/>
  <c r="U178" i="5" s="1"/>
  <c r="W101" i="5"/>
  <c r="X101" i="5" s="1"/>
  <c r="S105" i="5"/>
  <c r="H7" i="7"/>
  <c r="X43" i="5"/>
  <c r="W141" i="5"/>
  <c r="S142" i="5"/>
  <c r="X155" i="5"/>
  <c r="G13" i="1"/>
  <c r="X173" i="5"/>
  <c r="X161" i="5"/>
  <c r="W161" i="5" s="1"/>
  <c r="S52" i="5"/>
  <c r="X143" i="5"/>
  <c r="W143" i="5" s="1"/>
  <c r="W29" i="5"/>
  <c r="X29" i="5" s="1"/>
  <c r="S33" i="5"/>
  <c r="W123" i="5"/>
  <c r="X125" i="5" s="1"/>
  <c r="W125" i="5" s="1"/>
  <c r="W79" i="5"/>
  <c r="X79" i="5" s="1"/>
  <c r="S87" i="5"/>
  <c r="U83" i="5"/>
  <c r="X71" i="5"/>
  <c r="W71" i="5" s="1"/>
  <c r="W51" i="5" l="1"/>
  <c r="X72" i="5"/>
  <c r="W72" i="5"/>
  <c r="Y72" i="5"/>
  <c r="F11" i="7"/>
  <c r="U15" i="5"/>
  <c r="U16" i="5" s="1"/>
  <c r="W33" i="5"/>
  <c r="S34" i="5"/>
  <c r="S106" i="5"/>
  <c r="W105" i="5"/>
  <c r="X35" i="5"/>
  <c r="W35" i="5" s="1"/>
  <c r="W142" i="5"/>
  <c r="X142" i="5" s="1"/>
  <c r="X144" i="5" s="1"/>
  <c r="X141" i="5"/>
  <c r="I13" i="1"/>
  <c r="D11" i="7"/>
  <c r="W11" i="5"/>
  <c r="X11" i="5" s="1"/>
  <c r="S15" i="5"/>
  <c r="S88" i="5"/>
  <c r="X51" i="5"/>
  <c r="W52" i="5"/>
  <c r="X52" i="5" s="1"/>
  <c r="U87" i="5"/>
  <c r="U88" i="5" s="1"/>
  <c r="W83" i="5"/>
  <c r="X83" i="5" s="1"/>
  <c r="W124" i="5"/>
  <c r="X123" i="5"/>
  <c r="X53" i="5"/>
  <c r="W53" i="5" s="1"/>
  <c r="W177" i="5"/>
  <c r="X159" i="5"/>
  <c r="W160" i="5"/>
  <c r="X160" i="5" s="1"/>
  <c r="X162" i="5" s="1"/>
  <c r="X54" i="5" l="1"/>
  <c r="W87" i="5"/>
  <c r="X89" i="5" s="1"/>
  <c r="W89" i="5" s="1"/>
  <c r="Y54" i="5"/>
  <c r="W54" i="5"/>
  <c r="W144" i="5"/>
  <c r="Y144" i="5"/>
  <c r="W88" i="5"/>
  <c r="G16" i="1"/>
  <c r="F15" i="7"/>
  <c r="G19" i="1" s="1"/>
  <c r="W178" i="5"/>
  <c r="X178" i="5" s="1"/>
  <c r="X177" i="5"/>
  <c r="X179" i="5"/>
  <c r="W179" i="5" s="1"/>
  <c r="Y162" i="5"/>
  <c r="W162" i="5"/>
  <c r="X105" i="5"/>
  <c r="W106" i="5"/>
  <c r="X106" i="5" s="1"/>
  <c r="X107" i="5"/>
  <c r="W107" i="5" s="1"/>
  <c r="X124" i="5"/>
  <c r="X126" i="5" s="1"/>
  <c r="S16" i="5"/>
  <c r="W15" i="5"/>
  <c r="E16" i="1"/>
  <c r="H11" i="7"/>
  <c r="D15" i="7"/>
  <c r="W34" i="5"/>
  <c r="X34" i="5" s="1"/>
  <c r="X36" i="5" s="1"/>
  <c r="X33" i="5"/>
  <c r="X108" i="5" l="1"/>
  <c r="X87" i="5"/>
  <c r="X88" i="5" s="1"/>
  <c r="X90" i="5" s="1"/>
  <c r="W108" i="5"/>
  <c r="Y108" i="5"/>
  <c r="H15" i="7"/>
  <c r="E19" i="1"/>
  <c r="I16" i="1"/>
  <c r="H19" i="7"/>
  <c r="I19" i="7" s="1"/>
  <c r="X15" i="5"/>
  <c r="W16" i="5"/>
  <c r="X16" i="5" s="1"/>
  <c r="X17" i="5"/>
  <c r="W17" i="5" s="1"/>
  <c r="I20" i="7"/>
  <c r="Y90" i="5"/>
  <c r="W90" i="5"/>
  <c r="W126" i="5"/>
  <c r="Y126" i="5"/>
  <c r="X180" i="5"/>
  <c r="W36" i="5"/>
  <c r="Y36" i="5"/>
  <c r="X18" i="5" l="1"/>
  <c r="W18" i="5" s="1"/>
  <c r="W180" i="5"/>
  <c r="Y180" i="5"/>
  <c r="Y1" i="5" s="1"/>
  <c r="X1" i="5" s="1"/>
  <c r="I19" i="1"/>
  <c r="I21" i="7"/>
</calcChain>
</file>

<file path=xl/sharedStrings.xml><?xml version="1.0" encoding="utf-8"?>
<sst xmlns="http://schemas.openxmlformats.org/spreadsheetml/2006/main" count="545" uniqueCount="109">
  <si>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</si>
  <si>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</si>
  <si>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</si>
  <si>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</si>
  <si>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</si>
  <si>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</si>
  <si>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</si>
  <si>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</si>
  <si>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</si>
  <si>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</si>
  <si>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=</t>
  </si>
  <si>
    <t>I</t>
  </si>
  <si>
    <t>II</t>
  </si>
  <si>
    <t>III</t>
  </si>
  <si>
    <t>IV</t>
  </si>
  <si>
    <t>V</t>
  </si>
  <si>
    <t>+</t>
  </si>
  <si>
    <t>VI</t>
  </si>
  <si>
    <t>-</t>
  </si>
  <si>
    <t>overschrijden maximum:</t>
  </si>
  <si>
    <t>overschrijden minimum:</t>
  </si>
  <si>
    <t>rij</t>
  </si>
  <si>
    <t>R</t>
  </si>
  <si>
    <t>S</t>
  </si>
  <si>
    <t>x</t>
  </si>
  <si>
    <t>DRUK OP F9 VOOR EEN NIEUWE BREINBREKER</t>
  </si>
  <si>
    <t>:</t>
  </si>
  <si>
    <t>Voorwaarde:</t>
  </si>
  <si>
    <t>Berekening:</t>
  </si>
  <si>
    <t>Combinatie:</t>
  </si>
  <si>
    <t>( A - 1 ) * ( B - D )</t>
  </si>
  <si>
    <t>( B - 1 ) * ( A - E )</t>
  </si>
  <si>
    <t>D * ( B - 1 )</t>
  </si>
  <si>
    <t>A + D - 1</t>
  </si>
  <si>
    <t>Gelijke letters zijn gelijke cijfers.</t>
  </si>
  <si>
    <t>BREINBREKER</t>
  </si>
  <si>
    <t>Geen</t>
  </si>
  <si>
    <t>of</t>
  </si>
  <si>
    <t xml:space="preserve"> </t>
  </si>
  <si>
    <t>B  *  ( C - 1 )  -  C</t>
  </si>
  <si>
    <t>( C - E ) * ( B - 1 )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</si>
  <si>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</si>
  <si>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</si>
  <si>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</si>
  <si>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</si>
  <si>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</si>
  <si>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</si>
  <si>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</si>
  <si>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</si>
  <si>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</si>
  <si>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</si>
  <si>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C1</t>
  </si>
  <si>
    <t>C2</t>
  </si>
  <si>
    <t>Keuze tabel: Letters</t>
  </si>
  <si>
    <t>Keuze tabel: Tekenreeks</t>
  </si>
  <si>
    <t>WAARDE</t>
  </si>
  <si>
    <t>RECHTS</t>
  </si>
  <si>
    <t>ALS</t>
  </si>
  <si>
    <t>Hulptabel: Letters</t>
  </si>
  <si>
    <t>Keuze tabel: Spreiding</t>
  </si>
  <si>
    <t>GEHEEL</t>
  </si>
  <si>
    <t>ASELECT</t>
  </si>
  <si>
    <t>VERT.ZOEKEN</t>
  </si>
  <si>
    <t>MAX</t>
  </si>
  <si>
    <t>MIN</t>
  </si>
  <si>
    <t>SOM.ALS</t>
  </si>
  <si>
    <t>OPLOSSING BREINBREKER</t>
  </si>
  <si>
    <t>LINKS</t>
  </si>
  <si>
    <t>D - B</t>
  </si>
  <si>
    <t>B - D</t>
  </si>
  <si>
    <t>C* (B-1)-E* (B+1)</t>
  </si>
  <si>
    <t>B*(A-1)-D*(A+1)</t>
  </si>
  <si>
    <t xml:space="preserve"> De Varianten</t>
  </si>
  <si>
    <t xml:space="preserve"> Op dit moment hebben we tien</t>
  </si>
  <si>
    <t xml:space="preserve"> verschillende varianten.</t>
  </si>
  <si>
    <t xml:space="preserve"> Ieder getal dient een waarde te hebben van</t>
  </si>
  <si>
    <t xml:space="preserve"> mimimaal 1 en maximaal 9999.</t>
  </si>
  <si>
    <t xml:space="preserve"> De varianten B tot en met K hebben voor</t>
  </si>
  <si>
    <t xml:space="preserve"> bepaalde getallen nog een specifieke</t>
  </si>
  <si>
    <t xml:space="preserve"> voorwaarde.</t>
  </si>
  <si>
    <t xml:space="preserve"> De Tekenreeks</t>
  </si>
  <si>
    <t xml:space="preserve"> Bij de varianten A tot en met C kunnen </t>
  </si>
  <si>
    <t xml:space="preserve"> verschillende tekenreeksen horen.</t>
  </si>
  <si>
    <t xml:space="preserve"> De keuze van de tekenreeks gebeurt met de</t>
  </si>
  <si>
    <t xml:space="preserve"> ASELECT functie (cel J5)</t>
  </si>
  <si>
    <t xml:space="preserve"> De Letters</t>
  </si>
  <si>
    <t xml:space="preserve"> Theoretisch zijn er 3.628.800 combinaties</t>
  </si>
  <si>
    <t xml:space="preserve"> van letters mogelijk. In dit model</t>
  </si>
  <si>
    <t xml:space="preserve"> zijn slechts 17.280 combinaties mogelijk.</t>
  </si>
  <si>
    <t xml:space="preserve"> Dit wordt gerealiseerd door aan de </t>
  </si>
  <si>
    <t xml:space="preserve"> en met 9 toe te kennen. De letters B en</t>
  </si>
  <si>
    <t xml:space="preserve"> C hebben de waarde A plus een </t>
  </si>
  <si>
    <t xml:space="preserve"> letter A een willekeurige waarde 0 tot</t>
  </si>
  <si>
    <t xml:space="preserve"> willekeurige waarde van 1 tot en met 9.</t>
  </si>
  <si>
    <t xml:space="preserve"> De in dit model gebruikte functies zijn:</t>
  </si>
  <si>
    <t xml:space="preserve"> De Spreiding</t>
  </si>
  <si>
    <t xml:space="preserve"> Om een betere verdeling van de</t>
  </si>
  <si>
    <t xml:space="preserve"> gebruikte getallen te krijgen.</t>
  </si>
  <si>
    <t xml:space="preserve"> De Berekening</t>
  </si>
  <si>
    <t xml:space="preserve"> De optie automatische berekening is</t>
  </si>
  <si>
    <t xml:space="preserve"> in dit model uitgezet. Wanneer u F9</t>
  </si>
  <si>
    <t xml:space="preserve"> indrukt ziet u hoe een nieuwe </t>
  </si>
  <si>
    <t xml:space="preserve"> breinbreker wordt berekend.</t>
  </si>
  <si>
    <t>worden verspreid.</t>
  </si>
  <si>
    <t>Dit model is ontwikkeld door BeCAUSE B.V. uit Oisterwijk en mag zonder beperkingen</t>
  </si>
  <si>
    <t>BeCAUSE is gespecialiseerd in het ontwikkellen van modellen in Excel</t>
  </si>
  <si>
    <r>
      <t>B</t>
    </r>
    <r>
      <rPr>
        <b/>
        <sz val="10"/>
        <color indexed="9"/>
        <rFont val="Symbol"/>
        <family val="1"/>
        <charset val="2"/>
      </rPr>
      <t>e</t>
    </r>
    <r>
      <rPr>
        <b/>
        <sz val="10"/>
        <color indexed="8"/>
        <rFont val="Courier New"/>
        <family val="3"/>
      </rPr>
      <t>CAUSE Verslag Service, © B</t>
    </r>
    <r>
      <rPr>
        <b/>
        <sz val="10"/>
        <color indexed="9"/>
        <rFont val="Symbol"/>
        <family val="1"/>
        <charset val="2"/>
      </rPr>
      <t>e</t>
    </r>
    <r>
      <rPr>
        <b/>
        <sz val="10"/>
        <color indexed="8"/>
        <rFont val="Courier New"/>
        <family val="3"/>
      </rPr>
      <t>CAUSE 2004/2006</t>
    </r>
  </si>
  <si>
    <t>Wij zijn inmiddels gevestigd in Portugal. Kijk voor meer informatie op</t>
  </si>
  <si>
    <t>http://www.valeporquinhas.eu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</si>
</sst>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4"/>
      <name val="Courier New"/>
      <family val="3"/>
    </font>
    <font>
      <b/>
      <sz val="14"/>
      <name val="Courier New"/>
      <family val="3"/>
    </font>
    <font>
      <b/>
      <sz val="14"/>
      <color indexed="10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36"/>
      <name val="Century Gothic"/>
      <family val="2"/>
    </font>
    <font>
      <b/>
      <sz val="10"/>
      <name val="Century Gothic"/>
      <family val="2"/>
    </font>
    <font>
      <b/>
      <sz val="20"/>
      <name val="Century Gothic"/>
      <family val="2"/>
    </font>
    <font>
      <sz val="8"/>
      <name val="Arial"/>
    </font>
    <font>
      <sz val="10"/>
      <color indexed="10"/>
      <name val="Arial"/>
    </font>
    <font>
      <sz val="1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sz val="10"/>
      <name val="Arial"/>
    </font>
    <font>
      <b/>
      <sz val="10"/>
      <color indexed="9"/>
      <name val="Century Gothic"/>
      <family val="2"/>
    </font>
    <font>
      <b/>
      <sz val="10"/>
      <color indexed="8"/>
      <name val="Courier New"/>
      <family val="3"/>
    </font>
    <font>
      <b/>
      <sz val="10"/>
      <color indexed="9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0" fillId="2" borderId="0" xfId="0" applyFill="1"/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2" borderId="0" xfId="0" applyFont="1" applyFill="1" applyBorder="1"/>
    <xf numFmtId="0" fontId="4" fillId="2" borderId="0" xfId="0" applyFont="1" applyFill="1"/>
    <xf numFmtId="0" fontId="0" fillId="3" borderId="0" xfId="0" applyFill="1" applyBorder="1" applyAlignment="1">
      <alignment horizontal="center"/>
    </xf>
    <xf numFmtId="0" fontId="0" fillId="2" borderId="0" xfId="0" applyFill="1" applyBorder="1"/>
    <xf numFmtId="0" fontId="0" fillId="3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righ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9" xfId="0" applyFill="1" applyBorder="1"/>
    <xf numFmtId="0" fontId="0" fillId="2" borderId="8" xfId="0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3" borderId="14" xfId="0" applyFill="1" applyBorder="1"/>
    <xf numFmtId="0" fontId="8" fillId="2" borderId="0" xfId="0" applyFont="1" applyFill="1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 applyAlignment="1"/>
    <xf numFmtId="0" fontId="0" fillId="0" borderId="0" xfId="0" applyAlignment="1"/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5" borderId="0" xfId="0" applyFont="1" applyFill="1"/>
    <xf numFmtId="0" fontId="1" fillId="5" borderId="0" xfId="0" applyFont="1" applyFill="1"/>
    <xf numFmtId="0" fontId="4" fillId="5" borderId="0" xfId="0" applyFont="1" applyFill="1"/>
    <xf numFmtId="0" fontId="0" fillId="3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9" fillId="2" borderId="0" xfId="0" applyFont="1" applyFill="1" applyAlignment="1">
      <alignment horizontal="center"/>
    </xf>
    <xf numFmtId="0" fontId="11" fillId="2" borderId="2" xfId="0" applyFont="1" applyFill="1" applyBorder="1"/>
    <xf numFmtId="0" fontId="0" fillId="3" borderId="16" xfId="0" applyFill="1" applyBorder="1" applyAlignment="1">
      <alignment horizontal="center"/>
    </xf>
    <xf numFmtId="0" fontId="0" fillId="4" borderId="0" xfId="0" applyFill="1" applyBorder="1"/>
    <xf numFmtId="0" fontId="5" fillId="4" borderId="15" xfId="0" applyFont="1" applyFill="1" applyBorder="1" applyAlignment="1">
      <alignment horizontal="center"/>
    </xf>
    <xf numFmtId="0" fontId="12" fillId="4" borderId="0" xfId="0" applyFont="1" applyFill="1" applyBorder="1"/>
    <xf numFmtId="0" fontId="13" fillId="2" borderId="0" xfId="0" applyFont="1" applyFill="1"/>
    <xf numFmtId="0" fontId="14" fillId="2" borderId="0" xfId="0" applyFont="1" applyFill="1"/>
    <xf numFmtId="0" fontId="14" fillId="3" borderId="0" xfId="0" applyFont="1" applyFill="1" applyBorder="1" applyAlignment="1">
      <alignment horizont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/>
    </xf>
    <xf numFmtId="0" fontId="6" fillId="5" borderId="0" xfId="0" applyFont="1" applyFill="1" applyBorder="1"/>
    <xf numFmtId="0" fontId="6" fillId="5" borderId="0" xfId="0" applyFont="1" applyFill="1"/>
    <xf numFmtId="0" fontId="8" fillId="4" borderId="17" xfId="0" applyFont="1" applyFill="1" applyBorder="1"/>
    <xf numFmtId="0" fontId="12" fillId="4" borderId="18" xfId="0" applyFont="1" applyFill="1" applyBorder="1"/>
    <xf numFmtId="0" fontId="12" fillId="4" borderId="19" xfId="0" applyFont="1" applyFill="1" applyBorder="1"/>
    <xf numFmtId="0" fontId="12" fillId="4" borderId="20" xfId="0" applyFont="1" applyFill="1" applyBorder="1" applyAlignment="1">
      <alignment vertical="top"/>
    </xf>
    <xf numFmtId="0" fontId="12" fillId="4" borderId="20" xfId="0" applyFont="1" applyFill="1" applyBorder="1"/>
    <xf numFmtId="0" fontId="12" fillId="4" borderId="21" xfId="0" applyFont="1" applyFill="1" applyBorder="1"/>
    <xf numFmtId="0" fontId="12" fillId="4" borderId="22" xfId="0" applyFont="1" applyFill="1" applyBorder="1"/>
    <xf numFmtId="0" fontId="12" fillId="4" borderId="23" xfId="0" applyFont="1" applyFill="1" applyBorder="1"/>
    <xf numFmtId="0" fontId="12" fillId="4" borderId="24" xfId="0" applyFont="1" applyFill="1" applyBorder="1"/>
    <xf numFmtId="0" fontId="16" fillId="2" borderId="0" xfId="0" applyFont="1" applyFill="1"/>
    <xf numFmtId="0" fontId="16" fillId="2" borderId="0" xfId="0" applyFont="1" applyFill="1" applyAlignment="1"/>
    <xf numFmtId="0" fontId="17" fillId="2" borderId="0" xfId="0" applyFont="1" applyFill="1"/>
    <xf numFmtId="0" fontId="15" fillId="2" borderId="0" xfId="0" applyFont="1" applyFill="1" applyAlignment="1"/>
    <xf numFmtId="0" fontId="16" fillId="3" borderId="3" xfId="0" applyFont="1" applyFill="1" applyBorder="1"/>
    <xf numFmtId="0" fontId="16" fillId="3" borderId="4" xfId="0" applyFont="1" applyFill="1" applyBorder="1"/>
    <xf numFmtId="0" fontId="16" fillId="3" borderId="5" xfId="0" applyFont="1" applyFill="1" applyBorder="1"/>
    <xf numFmtId="0" fontId="16" fillId="2" borderId="0" xfId="0" applyFont="1" applyFill="1" applyBorder="1"/>
    <xf numFmtId="0" fontId="16" fillId="3" borderId="4" xfId="0" applyFont="1" applyFill="1" applyBorder="1" applyAlignment="1"/>
    <xf numFmtId="0" fontId="16" fillId="3" borderId="6" xfId="0" applyFont="1" applyFill="1" applyBorder="1"/>
    <xf numFmtId="0" fontId="16" fillId="3" borderId="7" xfId="0" applyFont="1" applyFill="1" applyBorder="1"/>
    <xf numFmtId="0" fontId="15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Border="1" applyAlignment="1"/>
    <xf numFmtId="0" fontId="16" fillId="3" borderId="0" xfId="0" applyFont="1" applyFill="1" applyBorder="1"/>
    <xf numFmtId="0" fontId="16" fillId="3" borderId="8" xfId="0" applyFont="1" applyFill="1" applyBorder="1"/>
    <xf numFmtId="0" fontId="16" fillId="3" borderId="2" xfId="0" applyFont="1" applyFill="1" applyBorder="1"/>
    <xf numFmtId="0" fontId="16" fillId="3" borderId="9" xfId="0" applyFont="1" applyFill="1" applyBorder="1"/>
    <xf numFmtId="0" fontId="16" fillId="3" borderId="2" xfId="0" applyFont="1" applyFill="1" applyBorder="1" applyAlignment="1"/>
    <xf numFmtId="0" fontId="16" fillId="3" borderId="2" xfId="0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5" fillId="3" borderId="23" xfId="0" applyFont="1" applyFill="1" applyBorder="1" applyAlignment="1">
      <alignment horizontal="center"/>
    </xf>
    <xf numFmtId="0" fontId="15" fillId="3" borderId="3" xfId="0" applyFont="1" applyFill="1" applyBorder="1"/>
    <xf numFmtId="0" fontId="15" fillId="3" borderId="4" xfId="0" applyFont="1" applyFill="1" applyBorder="1"/>
    <xf numFmtId="0" fontId="15" fillId="3" borderId="5" xfId="0" applyFont="1" applyFill="1" applyBorder="1"/>
    <xf numFmtId="0" fontId="15" fillId="3" borderId="6" xfId="0" applyFont="1" applyFill="1" applyBorder="1"/>
    <xf numFmtId="0" fontId="15" fillId="3" borderId="7" xfId="0" applyFont="1" applyFill="1" applyBorder="1"/>
    <xf numFmtId="0" fontId="15" fillId="3" borderId="8" xfId="0" applyFont="1" applyFill="1" applyBorder="1"/>
    <xf numFmtId="0" fontId="15" fillId="3" borderId="2" xfId="0" applyFont="1" applyFill="1" applyBorder="1"/>
    <xf numFmtId="0" fontId="15" fillId="3" borderId="9" xfId="0" applyFont="1" applyFill="1" applyBorder="1"/>
    <xf numFmtId="0" fontId="15" fillId="3" borderId="0" xfId="0" applyFont="1" applyFill="1" applyBorder="1" applyAlignment="1"/>
    <xf numFmtId="0" fontId="0" fillId="4" borderId="0" xfId="0" applyFill="1" applyBorder="1" applyAlignment="1">
      <alignment vertical="top"/>
    </xf>
    <xf numFmtId="0" fontId="0" fillId="4" borderId="21" xfId="0" applyFill="1" applyBorder="1" applyAlignment="1">
      <alignment vertical="top"/>
    </xf>
    <xf numFmtId="0" fontId="0" fillId="4" borderId="20" xfId="0" applyFill="1" applyBorder="1" applyAlignment="1">
      <alignment vertical="top"/>
    </xf>
    <xf numFmtId="0" fontId="4" fillId="4" borderId="20" xfId="0" applyFont="1" applyFill="1" applyBorder="1"/>
    <xf numFmtId="0" fontId="0" fillId="4" borderId="20" xfId="0" applyFill="1" applyBorder="1"/>
    <xf numFmtId="0" fontId="0" fillId="0" borderId="3" xfId="0" applyBorder="1" applyAlignment="1">
      <alignment horizontal="center"/>
    </xf>
    <xf numFmtId="0" fontId="4" fillId="4" borderId="20" xfId="0" applyFont="1" applyFill="1" applyBorder="1" applyAlignment="1">
      <alignment vertical="top"/>
    </xf>
    <xf numFmtId="0" fontId="8" fillId="4" borderId="20" xfId="0" applyFont="1" applyFill="1" applyBorder="1"/>
    <xf numFmtId="0" fontId="18" fillId="2" borderId="0" xfId="0" applyFont="1" applyFill="1"/>
    <xf numFmtId="0" fontId="8" fillId="2" borderId="0" xfId="0" applyFont="1" applyFill="1" applyAlignment="1"/>
    <xf numFmtId="0" fontId="19" fillId="2" borderId="0" xfId="0" applyFont="1" applyFill="1" applyAlignment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2" xfId="0" applyFont="1" applyFill="1" applyBorder="1"/>
    <xf numFmtId="0" fontId="1" fillId="3" borderId="9" xfId="0" applyFont="1" applyFill="1" applyBorder="1"/>
    <xf numFmtId="0" fontId="20" fillId="2" borderId="0" xfId="0" applyFont="1" applyFill="1" applyProtection="1">
      <protection hidden="1"/>
    </xf>
    <xf numFmtId="0" fontId="19" fillId="2" borderId="0" xfId="0" applyFont="1" applyFill="1" applyBorder="1" applyAlignment="1"/>
    <xf numFmtId="0" fontId="7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5" fillId="3" borderId="0" xfId="0" applyFont="1" applyFill="1" applyBorder="1" applyAlignment="1">
      <alignment vertical="center"/>
    </xf>
  </cellXfs>
  <cellStyles count="1">
    <cellStyle name="Standaard" xfId="0" builtinId="0"/>
  </cellStyles>
  <dxfs count="11">
    <dxf>
      <font>
        <condense val="0"/>
        <extend val="0"/>
        <color indexed="55"/>
      </font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Q58"/>
  <sheetViews>
    <sheetView showRowColHeaders="0" showZeros="0" tabSelected="1" showOutlineSymbols="0" workbookViewId="0">
      <selection activeCell="H5" sqref="H5:H6"/>
    </sheetView>
  </sheetViews>
  <sheetFormatPr defaultRowHeight="19.5" customHeight="1" x14ac:dyDescent="0.2"/>
  <cols>
    <col min="1" max="1" width="3.7109375" customWidth="1"/>
    <col min="2" max="2" width="30.7109375" customWidth="1"/>
    <col min="3" max="3" width="3.7109375" customWidth="1"/>
    <col min="4" max="4" width="5.7109375" customWidth="1"/>
    <col min="5" max="5" width="15.7109375" customWidth="1"/>
    <col min="6" max="6" width="10.7109375" customWidth="1"/>
    <col min="7" max="7" width="15.7109375" customWidth="1"/>
    <col min="8" max="8" width="10.7109375" customWidth="1"/>
    <col min="9" max="9" width="15.7109375" customWidth="1"/>
    <col min="10" max="10" width="5.7109375" customWidth="1"/>
    <col min="11" max="11" width="3.7109375" customWidth="1"/>
    <col min="12" max="12" width="36.7109375" customWidth="1"/>
    <col min="13" max="17" width="11.5703125" customWidth="1"/>
    <col min="18" max="18" width="2.28515625" customWidth="1"/>
    <col min="19" max="19" width="6.85546875" customWidth="1"/>
    <col min="20" max="20" width="4" customWidth="1"/>
    <col min="21" max="21" width="3" customWidth="1"/>
    <col min="22" max="22" width="5.5703125" customWidth="1"/>
    <col min="23" max="43" width="3" customWidth="1"/>
  </cols>
  <sheetData>
    <row r="1" spans="1:13" ht="19.5" customHeight="1" x14ac:dyDescent="0.35">
      <c r="A1" s="54"/>
      <c r="B1" s="54" t="str">
        <f>IF('Oplossing breinbreker'!I22=0,"","Uitkomst buiten bereik!!!")</f>
        <v/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.95" customHeight="1" x14ac:dyDescent="0.35">
      <c r="A2" s="54"/>
      <c r="B2" s="54"/>
      <c r="C2" s="3"/>
      <c r="D2" s="123"/>
      <c r="E2" s="123"/>
      <c r="F2" s="123"/>
      <c r="G2" s="123"/>
      <c r="H2" s="123"/>
      <c r="I2" s="123"/>
      <c r="J2" s="123"/>
      <c r="K2" s="4"/>
      <c r="L2" s="42"/>
      <c r="M2" s="42"/>
    </row>
    <row r="3" spans="1:13" ht="12.95" customHeight="1" x14ac:dyDescent="0.35">
      <c r="A3" s="54"/>
      <c r="B3" s="54"/>
      <c r="C3" s="3"/>
      <c r="D3" s="124" t="s">
        <v>104</v>
      </c>
      <c r="E3" s="124"/>
      <c r="F3" s="124"/>
      <c r="G3" s="124"/>
      <c r="H3" s="124"/>
      <c r="I3" s="124"/>
      <c r="J3" s="124"/>
      <c r="K3" s="4"/>
      <c r="L3" s="42"/>
      <c r="M3" s="42"/>
    </row>
    <row r="4" spans="1:13" ht="12.95" customHeight="1" x14ac:dyDescent="0.35">
      <c r="A4" s="54"/>
      <c r="B4" s="54"/>
      <c r="C4" s="3"/>
      <c r="D4" s="124" t="s">
        <v>103</v>
      </c>
      <c r="E4" s="124"/>
      <c r="F4" s="124"/>
      <c r="G4" s="124"/>
      <c r="H4" s="124"/>
      <c r="I4" s="124"/>
      <c r="J4" s="124"/>
      <c r="K4" s="4"/>
      <c r="L4" s="42"/>
      <c r="M4" s="42"/>
    </row>
    <row r="5" spans="1:13" ht="12.95" customHeight="1" x14ac:dyDescent="0.35">
      <c r="A5" s="54"/>
      <c r="B5" s="54"/>
      <c r="C5" s="3"/>
      <c r="D5" s="124" t="s">
        <v>105</v>
      </c>
      <c r="E5" s="124"/>
      <c r="F5" s="124"/>
      <c r="G5" s="124"/>
      <c r="H5" s="124"/>
      <c r="I5" s="124"/>
      <c r="J5" s="124"/>
      <c r="K5" s="4"/>
      <c r="L5" s="42"/>
      <c r="M5" s="42"/>
    </row>
    <row r="6" spans="1:13" ht="12.95" customHeight="1" x14ac:dyDescent="0.35">
      <c r="A6" s="54"/>
      <c r="B6" s="54"/>
      <c r="C6" s="3"/>
      <c r="D6" s="142" t="s">
        <v>107</v>
      </c>
      <c r="E6" s="124"/>
      <c r="F6" s="124"/>
      <c r="G6" s="124"/>
      <c r="H6" s="124"/>
      <c r="I6" s="124"/>
      <c r="J6" s="124"/>
      <c r="K6" s="4"/>
      <c r="L6" s="42"/>
      <c r="M6" s="42"/>
    </row>
    <row r="7" spans="1:13" ht="12.95" customHeight="1" x14ac:dyDescent="0.35">
      <c r="A7" s="54"/>
      <c r="B7" s="54"/>
      <c r="C7" s="3"/>
      <c r="D7" s="142" t="s">
        <v>108</v>
      </c>
      <c r="E7" s="124"/>
      <c r="F7" s="124"/>
      <c r="G7" s="124"/>
      <c r="H7" s="124"/>
      <c r="I7" s="124"/>
      <c r="J7" s="124"/>
      <c r="K7" s="4"/>
      <c r="L7" s="42"/>
      <c r="M7" s="42"/>
    </row>
    <row r="8" spans="1:13" ht="19.5" customHeight="1" x14ac:dyDescent="0.35">
      <c r="A8" s="54"/>
      <c r="B8" s="54"/>
      <c r="C8" s="3"/>
      <c r="D8" s="3"/>
      <c r="E8" s="4"/>
      <c r="F8" s="4"/>
      <c r="G8" s="4"/>
      <c r="H8" s="4"/>
      <c r="I8" s="4"/>
      <c r="J8" s="4"/>
      <c r="K8" s="4"/>
      <c r="L8" s="42"/>
      <c r="M8" s="42"/>
    </row>
    <row r="9" spans="1:13" ht="39.950000000000003" customHeight="1" x14ac:dyDescent="0.5">
      <c r="A9" s="54"/>
      <c r="B9" s="54"/>
      <c r="C9" s="3" t="s">
        <v>38</v>
      </c>
      <c r="D9" s="143" t="s">
        <v>35</v>
      </c>
      <c r="E9" s="143"/>
      <c r="F9" s="143"/>
      <c r="G9" s="143"/>
      <c r="H9" s="143"/>
      <c r="I9" s="143"/>
      <c r="J9" s="143"/>
      <c r="K9" s="4"/>
      <c r="L9" s="42"/>
      <c r="M9" s="42"/>
    </row>
    <row r="10" spans="1:13" ht="12.95" customHeight="1" x14ac:dyDescent="0.35">
      <c r="A10" s="54"/>
      <c r="B10" s="54"/>
      <c r="C10" s="3"/>
      <c r="D10" s="123"/>
      <c r="E10" s="123"/>
      <c r="F10" s="123"/>
      <c r="G10" s="123"/>
      <c r="H10" s="123"/>
      <c r="I10" s="123"/>
      <c r="J10" s="123"/>
      <c r="K10" s="4"/>
      <c r="L10" s="42"/>
      <c r="M10" s="42"/>
    </row>
    <row r="11" spans="1:13" ht="19.5" customHeight="1" x14ac:dyDescent="0.35">
      <c r="A11" s="54"/>
      <c r="B11" s="55"/>
      <c r="C11" s="4"/>
      <c r="D11" s="67"/>
      <c r="E11" s="144" t="s">
        <v>34</v>
      </c>
      <c r="F11" s="144"/>
      <c r="G11" s="144"/>
      <c r="H11" s="144"/>
      <c r="I11" s="144"/>
      <c r="J11" s="66"/>
      <c r="K11" s="4"/>
      <c r="L11" s="42"/>
      <c r="M11" s="42"/>
    </row>
    <row r="12" spans="1:13" ht="19.5" customHeight="1" thickBot="1" x14ac:dyDescent="0.4">
      <c r="A12" s="54"/>
      <c r="B12" s="55"/>
      <c r="C12" s="4"/>
      <c r="D12" s="4"/>
      <c r="E12" s="8"/>
      <c r="F12" s="8"/>
      <c r="G12" s="8"/>
      <c r="H12" s="8"/>
      <c r="I12" s="8"/>
      <c r="J12" s="8"/>
      <c r="K12" s="8"/>
      <c r="L12" s="42"/>
      <c r="M12" s="42"/>
    </row>
    <row r="13" spans="1:13" ht="19.5" customHeight="1" x14ac:dyDescent="0.35">
      <c r="A13" s="54"/>
      <c r="B13" s="55"/>
      <c r="C13" s="4"/>
      <c r="D13" s="133"/>
      <c r="E13" s="134" t="str">
        <f ca="1">IF('Oplossing breinbreker'!D7&lt;1000,"",VLOOKUP(RIGHT(TRUNC('Oplossing breinbreker'!D7/1000),1)*1,'De Keuze'!$J$32:$K$42,2,0))&amp;+IF('Oplossing breinbreker'!D7&lt;100,"",VLOOKUP(RIGHT(TRUNC('Oplossing breinbreker'!D7/100),1)*1,'De Keuze'!$J$32:$K$42,2,0))&amp;+IF('Oplossing breinbreker'!D7&lt;10,"",VLOOKUP(RIGHT(TRUNC('Oplossing breinbreker'!D7/10),1)*1,'De Keuze'!$J$32:$K$42,2,0))&amp;+VLOOKUP(RIGHT(TRUNC('Oplossing breinbreker'!D7),1)*1,'De Keuze'!$J$32:$K$42,2,0)</f>
        <v>ADC</v>
      </c>
      <c r="F13" s="134"/>
      <c r="G13" s="134" t="str">
        <f ca="1">IF('Oplossing breinbreker'!F7&lt;1000,"",VLOOKUP(RIGHT(TRUNC('Oplossing breinbreker'!F7/1000),1)*1,'De Keuze'!$J$32:$K$42,2,0))&amp;+IF('Oplossing breinbreker'!F7&lt;100,"",VLOOKUP(RIGHT(TRUNC('Oplossing breinbreker'!F7/100),1)*1,'De Keuze'!$J$32:$K$42,2,0))&amp;+IF('Oplossing breinbreker'!F7&lt;10,"",VLOOKUP(RIGHT(TRUNC('Oplossing breinbreker'!F7/10),1)*1,'De Keuze'!$J$32:$K$42,2,0))&amp;+VLOOKUP(RIGHT(TRUNC('Oplossing breinbreker'!F7),1)*1,'De Keuze'!$J$32:$K$42,2,0)</f>
        <v>BDA</v>
      </c>
      <c r="H13" s="134"/>
      <c r="I13" s="134" t="str">
        <f ca="1">IF('Oplossing breinbreker'!H7&lt;1000,"",VLOOKUP(RIGHT(TRUNC('Oplossing breinbreker'!H7/1000),1)*1,'De Keuze'!$J$32:$K$42,2,0))&amp;+IF('Oplossing breinbreker'!H7&lt;100,"",VLOOKUP(RIGHT(TRUNC('Oplossing breinbreker'!H7/100),1)*1,'De Keuze'!$J$32:$K$42,2,0))&amp;+IF('Oplossing breinbreker'!H7&lt;10,"",VLOOKUP(RIGHT(TRUNC('Oplossing breinbreker'!H7/10),1)*1,'De Keuze'!$J$32:$K$42,2,0))&amp;+VLOOKUP(RIGHT(TRUNC('Oplossing breinbreker'!H7),1)*1,'De Keuze'!$J$32:$K$42,2,0)</f>
        <v>DCD</v>
      </c>
      <c r="J13" s="135"/>
      <c r="K13" s="8"/>
      <c r="L13" s="42"/>
      <c r="M13" s="42"/>
    </row>
    <row r="14" spans="1:13" ht="19.5" customHeight="1" x14ac:dyDescent="0.35">
      <c r="A14" s="54"/>
      <c r="B14" s="55"/>
      <c r="C14" s="4"/>
      <c r="D14" s="136"/>
      <c r="E14" s="2"/>
      <c r="F14" s="6" t="str">
        <f ca="1">'De Keuze'!J10</f>
        <v>+</v>
      </c>
      <c r="G14" s="2"/>
      <c r="H14" s="6" t="s">
        <v>10</v>
      </c>
      <c r="I14" s="2"/>
      <c r="J14" s="137"/>
      <c r="K14" s="8"/>
      <c r="L14" s="42"/>
      <c r="M14" s="42"/>
    </row>
    <row r="15" spans="1:13" ht="19.5" customHeight="1" x14ac:dyDescent="0.35">
      <c r="A15" s="54"/>
      <c r="B15" s="55"/>
      <c r="C15" s="4"/>
      <c r="D15" s="136"/>
      <c r="E15" s="6" t="str">
        <f ca="1">'De Keuze'!J7</f>
        <v>+</v>
      </c>
      <c r="F15" s="6"/>
      <c r="G15" s="6" t="str">
        <f ca="1">'De Keuze'!J8</f>
        <v>+</v>
      </c>
      <c r="H15" s="6"/>
      <c r="I15" s="6" t="str">
        <f ca="1">'De Keuze'!J9</f>
        <v>+</v>
      </c>
      <c r="J15" s="137"/>
      <c r="K15" s="8"/>
      <c r="L15" s="42"/>
      <c r="M15" s="42"/>
    </row>
    <row r="16" spans="1:13" ht="19.5" customHeight="1" x14ac:dyDescent="0.35">
      <c r="A16" s="54"/>
      <c r="B16" s="55"/>
      <c r="C16" s="4"/>
      <c r="D16" s="136"/>
      <c r="E16" s="6" t="str">
        <f ca="1">IF('Oplossing breinbreker'!D11&lt;1000,"",VLOOKUP(RIGHT(TRUNC('Oplossing breinbreker'!D11/1000),1)*1,'De Keuze'!$J$32:$K$42,2,0))&amp;+IF('Oplossing breinbreker'!D11&lt;100,"",VLOOKUP(RIGHT(TRUNC('Oplossing breinbreker'!D11/100),1)*1,'De Keuze'!$J$32:$K$42,2,0))&amp;+IF('Oplossing breinbreker'!D11&lt;10,"",VLOOKUP(RIGHT(TRUNC('Oplossing breinbreker'!D11/10),1)*1,'De Keuze'!$J$32:$K$42,2,0))&amp;+VLOOKUP(RIGHT(TRUNC('Oplossing breinbreker'!D11),1)*1,'De Keuze'!$J$32:$K$42,2,0)</f>
        <v>JE</v>
      </c>
      <c r="F16" s="6"/>
      <c r="G16" s="6" t="str">
        <f ca="1">IF('Oplossing breinbreker'!F11&lt;1000,"",VLOOKUP(RIGHT(TRUNC('Oplossing breinbreker'!F11/1000),1)*1,'De Keuze'!$J$32:$K$42,2,0))&amp;+IF('Oplossing breinbreker'!F11&lt;100,"",VLOOKUP(RIGHT(TRUNC('Oplossing breinbreker'!F11/100),1)*1,'De Keuze'!$J$32:$K$42,2,0))&amp;+IF('Oplossing breinbreker'!F11&lt;10,"",VLOOKUP(RIGHT(TRUNC('Oplossing breinbreker'!F11/10),1)*1,'De Keuze'!$J$32:$K$42,2,0))&amp;+VLOOKUP(RIGHT(TRUNC('Oplossing breinbreker'!F11),1)*1,'De Keuze'!$J$32:$K$42,2,0)</f>
        <v>D</v>
      </c>
      <c r="H16" s="6"/>
      <c r="I16" s="6" t="str">
        <f ca="1">IF('Oplossing breinbreker'!H11&lt;1000,"",VLOOKUP(RIGHT(TRUNC('Oplossing breinbreker'!H11/1000),1)*1,'De Keuze'!$J$32:$K$42,2,0))&amp;+IF('Oplossing breinbreker'!H11&lt;100,"",VLOOKUP(RIGHT(TRUNC('Oplossing breinbreker'!H11/100),1)*1,'De Keuze'!$J$32:$K$42,2,0))&amp;+IF('Oplossing breinbreker'!H11&lt;10,"",VLOOKUP(RIGHT(TRUNC('Oplossing breinbreker'!H11/10),1)*1,'De Keuze'!$J$32:$K$42,2,0))&amp;+VLOOKUP(RIGHT(TRUNC('Oplossing breinbreker'!H11),1)*1,'De Keuze'!$J$32:$K$42,2,0)</f>
        <v>JG</v>
      </c>
      <c r="J16" s="137"/>
      <c r="K16" s="8"/>
      <c r="L16" s="42"/>
      <c r="M16" s="42"/>
    </row>
    <row r="17" spans="1:13" ht="19.5" customHeight="1" x14ac:dyDescent="0.35">
      <c r="A17" s="54"/>
      <c r="B17" s="55"/>
      <c r="C17" s="4"/>
      <c r="D17" s="136"/>
      <c r="E17" s="2"/>
      <c r="F17" s="6" t="str">
        <f ca="1">'De Keuze'!J11</f>
        <v>+</v>
      </c>
      <c r="G17" s="2"/>
      <c r="H17" s="6" t="s">
        <v>10</v>
      </c>
      <c r="I17" s="2"/>
      <c r="J17" s="137"/>
      <c r="K17" s="8"/>
      <c r="L17" s="42"/>
      <c r="M17" s="42"/>
    </row>
    <row r="18" spans="1:13" ht="19.5" customHeight="1" thickBot="1" x14ac:dyDescent="0.4">
      <c r="A18" s="54"/>
      <c r="B18" s="55"/>
      <c r="C18" s="4"/>
      <c r="D18" s="136"/>
      <c r="E18" s="7"/>
      <c r="F18" s="7"/>
      <c r="G18" s="7"/>
      <c r="H18" s="7"/>
      <c r="I18" s="7"/>
      <c r="J18" s="137"/>
      <c r="K18" s="8"/>
      <c r="L18" s="42"/>
      <c r="M18" s="42"/>
    </row>
    <row r="19" spans="1:13" ht="19.5" customHeight="1" x14ac:dyDescent="0.35">
      <c r="A19" s="54"/>
      <c r="B19" s="55"/>
      <c r="C19" s="4"/>
      <c r="D19" s="136"/>
      <c r="E19" s="6" t="str">
        <f ca="1">IF('Oplossing breinbreker'!D15&lt;1000,"",VLOOKUP(RIGHT(TRUNC('Oplossing breinbreker'!D15/1000),1)*1,'De Keuze'!$J$32:$K$42,2,0))&amp;+IF('Oplossing breinbreker'!D15&lt;100,"",VLOOKUP(RIGHT(TRUNC('Oplossing breinbreker'!D15/100),1)*1,'De Keuze'!$J$32:$K$42,2,0))&amp;+IF('Oplossing breinbreker'!D15&lt;10,"",VLOOKUP(RIGHT(TRUNC('Oplossing breinbreker'!D15/10),1)*1,'De Keuze'!$J$32:$K$42,2,0))&amp;+VLOOKUP(RIGHT(TRUNC('Oplossing breinbreker'!D15),1)*1,'De Keuze'!$J$32:$K$42,2,0)</f>
        <v>FBJ</v>
      </c>
      <c r="F19" s="6"/>
      <c r="G19" s="6" t="str">
        <f ca="1">IF('Oplossing breinbreker'!F15&lt;1000,"",VLOOKUP(RIGHT(TRUNC('Oplossing breinbreker'!F15/1000),1)*1,'De Keuze'!$J$32:$K$42,2,0))&amp;+IF('Oplossing breinbreker'!F15&lt;100,"",VLOOKUP(RIGHT(TRUNC('Oplossing breinbreker'!F15/100),1)*1,'De Keuze'!$J$32:$K$42,2,0))&amp;+IF('Oplossing breinbreker'!F15&lt;10,"",VLOOKUP(RIGHT(TRUNC('Oplossing breinbreker'!F15/10),1)*1,'De Keuze'!$J$32:$K$42,2,0))&amp;+VLOOKUP(RIGHT(TRUNC('Oplossing breinbreker'!F15),1)*1,'De Keuze'!$J$32:$K$42,2,0)</f>
        <v>BGH</v>
      </c>
      <c r="H19" s="6"/>
      <c r="I19" s="6" t="str">
        <f ca="1">IF('Oplossing breinbreker'!H15&lt;1000,"",VLOOKUP(RIGHT(TRUNC('Oplossing breinbreker'!H15/1000),1)*1,'De Keuze'!$J$32:$K$42,2,0))&amp;+IF('Oplossing breinbreker'!H15&lt;100,"",VLOOKUP(RIGHT(TRUNC('Oplossing breinbreker'!H15/100),1)*1,'De Keuze'!$J$32:$K$42,2,0))&amp;+IF('Oplossing breinbreker'!H15&lt;10,"",VLOOKUP(RIGHT(TRUNC('Oplossing breinbreker'!H15/10),1)*1,'De Keuze'!$J$32:$K$42,2,0))&amp;+VLOOKUP(RIGHT(TRUNC('Oplossing breinbreker'!H15),1)*1,'De Keuze'!$J$32:$K$42,2,0)</f>
        <v>GKJ</v>
      </c>
      <c r="J19" s="137"/>
      <c r="K19" s="8"/>
      <c r="L19" s="42"/>
      <c r="M19" s="42"/>
    </row>
    <row r="20" spans="1:13" ht="19.5" customHeight="1" x14ac:dyDescent="0.35">
      <c r="A20" s="54"/>
      <c r="B20" s="55"/>
      <c r="C20" s="4"/>
      <c r="D20" s="136"/>
      <c r="E20" s="2"/>
      <c r="F20" s="6" t="str">
        <f ca="1">'De Keuze'!J12</f>
        <v>+</v>
      </c>
      <c r="G20" s="2"/>
      <c r="H20" s="6" t="s">
        <v>10</v>
      </c>
      <c r="I20" s="2"/>
      <c r="J20" s="137"/>
      <c r="K20" s="8"/>
      <c r="L20" s="42"/>
      <c r="M20" s="42"/>
    </row>
    <row r="21" spans="1:13" ht="19.5" customHeight="1" thickBot="1" x14ac:dyDescent="0.4">
      <c r="A21" s="54"/>
      <c r="B21" s="55"/>
      <c r="C21" s="4"/>
      <c r="D21" s="138"/>
      <c r="E21" s="139"/>
      <c r="F21" s="139"/>
      <c r="G21" s="139"/>
      <c r="H21" s="139"/>
      <c r="I21" s="139"/>
      <c r="J21" s="140"/>
      <c r="K21" s="8"/>
      <c r="L21" s="42"/>
      <c r="M21" s="42"/>
    </row>
    <row r="22" spans="1:13" ht="19.5" customHeight="1" x14ac:dyDescent="0.35">
      <c r="A22" s="54"/>
      <c r="B22" s="55"/>
      <c r="C22" s="4"/>
      <c r="D22" s="4"/>
      <c r="E22" s="8"/>
      <c r="F22" s="8"/>
      <c r="G22" s="8"/>
      <c r="H22" s="8"/>
      <c r="I22" s="8"/>
      <c r="J22" s="8"/>
      <c r="K22" s="8"/>
      <c r="L22" s="42"/>
      <c r="M22" s="42"/>
    </row>
    <row r="23" spans="1:13" ht="19.5" customHeight="1" x14ac:dyDescent="0.35">
      <c r="A23" s="54"/>
      <c r="B23" s="42"/>
      <c r="C23" s="5"/>
      <c r="D23" s="69" t="s">
        <v>25</v>
      </c>
      <c r="E23" s="69"/>
      <c r="F23" s="5"/>
      <c r="G23" s="5"/>
      <c r="H23" s="5"/>
      <c r="I23" s="5"/>
      <c r="J23" s="5"/>
      <c r="K23" s="5"/>
      <c r="L23" s="42"/>
      <c r="M23" s="42"/>
    </row>
    <row r="24" spans="1:13" ht="19.5" customHeight="1" x14ac:dyDescent="0.35">
      <c r="A24" s="54"/>
      <c r="B24" s="42"/>
      <c r="C24" s="5"/>
      <c r="D24" s="9"/>
      <c r="E24" s="69"/>
      <c r="F24" s="5"/>
      <c r="G24" s="5"/>
      <c r="H24" s="5"/>
      <c r="I24" s="5"/>
      <c r="J24" s="5"/>
      <c r="K24" s="5"/>
      <c r="L24" s="42"/>
      <c r="M24" s="42"/>
    </row>
    <row r="25" spans="1:13" ht="19.5" customHeight="1" x14ac:dyDescent="0.35">
      <c r="A25" s="54"/>
      <c r="B25" s="42"/>
      <c r="C25" s="141"/>
      <c r="D25" s="141" t="s">
        <v>106</v>
      </c>
      <c r="E25" s="122"/>
      <c r="F25" s="122"/>
      <c r="G25" s="122"/>
      <c r="H25" s="122"/>
      <c r="I25" s="5"/>
      <c r="J25" s="5"/>
      <c r="K25" s="5"/>
      <c r="L25" s="42"/>
      <c r="M25" s="42"/>
    </row>
    <row r="26" spans="1:13" ht="19.5" customHeight="1" x14ac:dyDescent="0.35">
      <c r="A26" s="54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9.5" customHeight="1" x14ac:dyDescent="0.35">
      <c r="A27" s="54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9.5" customHeight="1" x14ac:dyDescent="0.35">
      <c r="A28" s="54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9.5" customHeight="1" x14ac:dyDescent="0.35">
      <c r="A29" s="54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9.5" customHeight="1" x14ac:dyDescent="0.35">
      <c r="A30" s="54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9.5" customHeight="1" x14ac:dyDescent="0.35">
      <c r="A31" s="54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9.5" customHeight="1" x14ac:dyDescent="0.35">
      <c r="A32" s="54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9.5" customHeight="1" x14ac:dyDescent="0.35">
      <c r="A33" s="54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9.5" customHeight="1" x14ac:dyDescent="0.35">
      <c r="A34" s="54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9.5" customHeight="1" x14ac:dyDescent="0.35">
      <c r="A35" s="54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9.5" customHeight="1" x14ac:dyDescent="0.35">
      <c r="A36" s="54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9.5" customHeight="1" x14ac:dyDescent="0.35">
      <c r="A37" s="54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9.5" customHeight="1" x14ac:dyDescent="0.35">
      <c r="A38" s="54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9.5" customHeight="1" x14ac:dyDescent="0.35">
      <c r="A39" s="54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9.5" customHeight="1" x14ac:dyDescent="0.35">
      <c r="A40" s="5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9.5" customHeight="1" x14ac:dyDescent="0.35">
      <c r="A41" s="54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9.5" customHeight="1" x14ac:dyDescent="0.35">
      <c r="A42" s="54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9.5" customHeight="1" x14ac:dyDescent="0.35">
      <c r="A43" s="54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9.5" customHeight="1" x14ac:dyDescent="0.35">
      <c r="A44" s="54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57" spans="21:43" ht="19.5" customHeight="1" x14ac:dyDescent="0.2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1:43" ht="19.5" customHeight="1" x14ac:dyDescent="0.2"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</sheetData>
  <sheetProtection password="AD70" sheet="1" objects="1" scenarios="1"/>
  <mergeCells count="2">
    <mergeCell ref="D9:J9"/>
    <mergeCell ref="E11:I11"/>
  </mergeCells>
  <phoneticPr fontId="10" type="noConversion"/>
  <pageMargins left="0.75" right="0.75" top="0.49" bottom="0.5" header="0.5" footer="0.5"/>
  <pageSetup paperSize="9" scale="99" orientation="portrait" blackAndWhite="1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RowColHeaders="0" showZeros="0" showOutlineSymbols="0" workbookViewId="0"/>
  </sheetViews>
  <sheetFormatPr defaultRowHeight="12.75" x14ac:dyDescent="0.2"/>
  <cols>
    <col min="1" max="1" width="17.7109375" customWidth="1"/>
    <col min="2" max="2" width="14.7109375" customWidth="1"/>
    <col min="3" max="3" width="10.7109375" customWidth="1"/>
    <col min="4" max="8" width="14.7109375" customWidth="1"/>
    <col min="9" max="9" width="10.7109375" customWidth="1"/>
    <col min="10" max="10" width="14.7109375" customWidth="1"/>
    <col min="11" max="13" width="23.7109375" customWidth="1"/>
  </cols>
  <sheetData>
    <row r="1" spans="1:13" ht="25.5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5.5" customHeight="1" x14ac:dyDescent="0.35">
      <c r="A2" s="42"/>
      <c r="B2" s="42"/>
      <c r="C2" s="3"/>
      <c r="D2" s="3"/>
      <c r="E2" s="3"/>
      <c r="F2" s="3"/>
      <c r="G2" s="3"/>
      <c r="H2" s="3"/>
      <c r="I2" s="3"/>
      <c r="J2" s="42"/>
      <c r="K2" s="42"/>
      <c r="L2" s="42"/>
      <c r="M2" s="42"/>
    </row>
    <row r="3" spans="1:13" ht="25.5" customHeight="1" x14ac:dyDescent="0.35">
      <c r="A3" s="42"/>
      <c r="B3" s="42"/>
      <c r="C3" s="3"/>
      <c r="D3" s="145" t="s">
        <v>66</v>
      </c>
      <c r="E3" s="145"/>
      <c r="F3" s="145"/>
      <c r="G3" s="145"/>
      <c r="H3" s="145"/>
      <c r="I3" s="60"/>
      <c r="J3" s="42"/>
      <c r="K3" s="42"/>
      <c r="L3" s="42"/>
      <c r="M3" s="42"/>
    </row>
    <row r="4" spans="1:13" ht="25.5" customHeight="1" x14ac:dyDescent="0.35">
      <c r="A4" s="42"/>
      <c r="B4" s="42"/>
      <c r="C4" s="3"/>
      <c r="D4" s="60"/>
      <c r="E4" s="60"/>
      <c r="F4" s="60"/>
      <c r="G4" s="60"/>
      <c r="H4" s="60"/>
      <c r="I4" s="60"/>
      <c r="J4" s="42"/>
      <c r="K4" s="42"/>
      <c r="L4" s="42"/>
      <c r="M4" s="42"/>
    </row>
    <row r="5" spans="1:13" ht="25.5" customHeight="1" thickBot="1" x14ac:dyDescent="0.4">
      <c r="A5" s="42"/>
      <c r="B5" s="42"/>
      <c r="C5" s="3"/>
      <c r="D5" s="3"/>
      <c r="E5" s="3"/>
      <c r="F5" s="3"/>
      <c r="G5" s="3"/>
      <c r="H5" s="3"/>
      <c r="I5" s="3"/>
      <c r="J5" s="42"/>
      <c r="K5" s="42"/>
      <c r="L5" s="42"/>
      <c r="M5" s="42"/>
    </row>
    <row r="6" spans="1:13" ht="25.5" customHeight="1" x14ac:dyDescent="0.35">
      <c r="A6" s="42"/>
      <c r="B6" s="42"/>
      <c r="C6" s="3"/>
      <c r="D6" s="125"/>
      <c r="E6" s="126"/>
      <c r="F6" s="126"/>
      <c r="G6" s="126"/>
      <c r="H6" s="127"/>
      <c r="I6" s="3"/>
      <c r="J6" s="42"/>
      <c r="K6" s="42"/>
      <c r="L6" s="42"/>
      <c r="M6" s="42"/>
    </row>
    <row r="7" spans="1:13" ht="25.5" customHeight="1" x14ac:dyDescent="0.35">
      <c r="A7" s="42"/>
      <c r="B7" s="42"/>
      <c r="C7" s="3"/>
      <c r="D7" s="128">
        <f ca="1">SUMIF('Varianten breinbreker'!$D$2:$D$181,LEFT('De Keuze'!$J$6,1),'Varianten breinbreker'!S7)</f>
        <v>286</v>
      </c>
      <c r="E7" s="68" t="str">
        <f ca="1">'De Keuze'!J10</f>
        <v>+</v>
      </c>
      <c r="F7" s="68">
        <f ca="1">SUMIF('Varianten breinbreker'!$D$2:$D$181,LEFT('De Keuze'!$J$6,1),'Varianten breinbreker'!U7)</f>
        <v>582</v>
      </c>
      <c r="G7" s="68" t="s">
        <v>10</v>
      </c>
      <c r="H7" s="129">
        <f ca="1">IF(E7="+",D7+F7,IF(E7="-",D7-F7,IF(E7="x",D7*F7,IF(E7=":",D7/F7,"*fout*"))))</f>
        <v>868</v>
      </c>
      <c r="I7" s="3"/>
      <c r="J7" s="42"/>
      <c r="K7" s="42"/>
      <c r="L7" s="42"/>
      <c r="M7" s="42"/>
    </row>
    <row r="8" spans="1:13" ht="25.5" customHeight="1" x14ac:dyDescent="0.35">
      <c r="A8" s="42"/>
      <c r="B8" s="42"/>
      <c r="C8" s="3"/>
      <c r="D8" s="128"/>
      <c r="E8" s="68"/>
      <c r="F8" s="68"/>
      <c r="G8" s="68"/>
      <c r="H8" s="129"/>
      <c r="I8" s="3"/>
      <c r="J8" s="42"/>
      <c r="K8" s="42"/>
      <c r="L8" s="42"/>
      <c r="M8" s="42"/>
    </row>
    <row r="9" spans="1:13" ht="25.5" customHeight="1" x14ac:dyDescent="0.35">
      <c r="A9" s="42"/>
      <c r="B9" s="42"/>
      <c r="C9" s="3"/>
      <c r="D9" s="128" t="str">
        <f ca="1">'De Keuze'!J7</f>
        <v>+</v>
      </c>
      <c r="E9" s="68"/>
      <c r="F9" s="68" t="str">
        <f ca="1">'De Keuze'!J8</f>
        <v>+</v>
      </c>
      <c r="G9" s="68"/>
      <c r="H9" s="129" t="str">
        <f ca="1">'De Keuze'!J9</f>
        <v>+</v>
      </c>
      <c r="I9" s="3"/>
      <c r="J9" s="42"/>
      <c r="K9" s="42"/>
      <c r="L9" s="42"/>
      <c r="M9" s="42"/>
    </row>
    <row r="10" spans="1:13" ht="25.5" customHeight="1" x14ac:dyDescent="0.35">
      <c r="A10" s="42"/>
      <c r="B10" s="42"/>
      <c r="C10" s="3"/>
      <c r="D10" s="128"/>
      <c r="E10" s="68"/>
      <c r="F10" s="68"/>
      <c r="G10" s="68"/>
      <c r="H10" s="129"/>
      <c r="I10" s="3"/>
      <c r="J10" s="42"/>
      <c r="K10" s="42"/>
      <c r="L10" s="42"/>
      <c r="M10" s="42"/>
    </row>
    <row r="11" spans="1:13" ht="25.5" customHeight="1" x14ac:dyDescent="0.35">
      <c r="A11" s="42"/>
      <c r="B11" s="42"/>
      <c r="C11" s="3"/>
      <c r="D11" s="128">
        <f ca="1">SUMIF('Varianten breinbreker'!$D$2:$D$181,LEFT('De Keuze'!$J$6,1),'Varianten breinbreker'!S11)</f>
        <v>71</v>
      </c>
      <c r="E11" s="68" t="str">
        <f ca="1">'De Keuze'!J11</f>
        <v>+</v>
      </c>
      <c r="F11" s="68">
        <f ca="1">SUMIF('Varianten breinbreker'!$D$2:$D$181,LEFT('De Keuze'!$J$6,1),'Varianten breinbreker'!U11)</f>
        <v>8</v>
      </c>
      <c r="G11" s="68" t="s">
        <v>10</v>
      </c>
      <c r="H11" s="129">
        <f ca="1">IF(E11="+",D11+F11,IF(E11="-",D11-F11,IF(E11="x",D11*F11,IF(E11=":",D11/F11,"*fout*"))))</f>
        <v>79</v>
      </c>
      <c r="I11" s="3"/>
      <c r="J11" s="42"/>
      <c r="K11" s="42"/>
      <c r="L11" s="42"/>
      <c r="M11" s="42"/>
    </row>
    <row r="12" spans="1:13" ht="25.5" customHeight="1" x14ac:dyDescent="0.35">
      <c r="A12" s="42"/>
      <c r="B12" s="42"/>
      <c r="C12" s="3"/>
      <c r="D12" s="128"/>
      <c r="E12" s="68"/>
      <c r="F12" s="68"/>
      <c r="G12" s="68"/>
      <c r="H12" s="129"/>
      <c r="I12" s="3"/>
      <c r="J12" s="42"/>
      <c r="K12" s="42"/>
      <c r="L12" s="42"/>
      <c r="M12" s="42"/>
    </row>
    <row r="13" spans="1:13" ht="25.5" customHeight="1" x14ac:dyDescent="0.35">
      <c r="A13" s="42"/>
      <c r="B13" s="42"/>
      <c r="C13" s="3"/>
      <c r="D13" s="128" t="s">
        <v>10</v>
      </c>
      <c r="E13" s="68"/>
      <c r="F13" s="68" t="s">
        <v>10</v>
      </c>
      <c r="G13" s="68"/>
      <c r="H13" s="129" t="s">
        <v>10</v>
      </c>
      <c r="I13" s="3"/>
      <c r="J13" s="42"/>
      <c r="K13" s="42"/>
      <c r="L13" s="42"/>
      <c r="M13" s="42"/>
    </row>
    <row r="14" spans="1:13" ht="25.5" customHeight="1" x14ac:dyDescent="0.35">
      <c r="A14" s="42"/>
      <c r="B14" s="42"/>
      <c r="C14" s="3"/>
      <c r="D14" s="128"/>
      <c r="E14" s="68"/>
      <c r="F14" s="68"/>
      <c r="G14" s="68"/>
      <c r="H14" s="129"/>
      <c r="I14" s="3"/>
      <c r="J14" s="42"/>
      <c r="K14" s="42"/>
      <c r="L14" s="42"/>
      <c r="M14" s="42"/>
    </row>
    <row r="15" spans="1:13" ht="25.5" customHeight="1" x14ac:dyDescent="0.35">
      <c r="A15" s="42"/>
      <c r="B15" s="42"/>
      <c r="C15" s="3"/>
      <c r="D15" s="128">
        <f ca="1">IF(D9="+",D7+D11,IF(D9="-",D7-D11,IF(D9="x",D7*D11,IF(D9=":",D7/D11,"*fout*"))))</f>
        <v>357</v>
      </c>
      <c r="E15" s="68" t="str">
        <f ca="1">'De Keuze'!J12</f>
        <v>+</v>
      </c>
      <c r="F15" s="68">
        <f ca="1">IF(F9="+",F7+F11,IF(F9="-",F7-F11,IF(F9="x",F7*F11,IF(F9=":",F7/F11,"*fout*"))))</f>
        <v>590</v>
      </c>
      <c r="G15" s="68" t="s">
        <v>10</v>
      </c>
      <c r="H15" s="129">
        <f ca="1">IF(E15="+",D15+F15,IF(E15="-",D15-F15,IF(E15="x",D15*F15,IF(E15=":",D15/F15,"*fout*"))))</f>
        <v>947</v>
      </c>
      <c r="I15" s="3"/>
      <c r="J15" s="42"/>
      <c r="K15" s="42"/>
      <c r="L15" s="42"/>
      <c r="M15" s="42"/>
    </row>
    <row r="16" spans="1:13" ht="25.5" customHeight="1" thickBot="1" x14ac:dyDescent="0.4">
      <c r="A16" s="42"/>
      <c r="B16" s="42"/>
      <c r="C16" s="3"/>
      <c r="D16" s="130"/>
      <c r="E16" s="131"/>
      <c r="F16" s="131"/>
      <c r="G16" s="131"/>
      <c r="H16" s="132"/>
      <c r="I16" s="3"/>
      <c r="J16" s="42"/>
      <c r="K16" s="42"/>
      <c r="L16" s="42"/>
      <c r="M16" s="42"/>
    </row>
    <row r="17" spans="1:13" ht="25.5" customHeight="1" x14ac:dyDescent="0.35">
      <c r="A17" s="42"/>
      <c r="B17" s="42"/>
      <c r="C17" s="3"/>
      <c r="D17" s="11"/>
      <c r="E17" s="13"/>
      <c r="F17" s="11"/>
      <c r="G17" s="13"/>
      <c r="H17" s="13"/>
      <c r="I17" s="13"/>
      <c r="J17" s="42"/>
      <c r="K17" s="42"/>
      <c r="L17" s="42"/>
      <c r="M17" s="42"/>
    </row>
    <row r="18" spans="1:13" ht="19.5" customHeight="1" x14ac:dyDescent="0.35">
      <c r="A18" s="54"/>
      <c r="B18" s="42"/>
      <c r="C18" s="141"/>
      <c r="D18" s="141" t="s">
        <v>106</v>
      </c>
      <c r="E18" s="122"/>
      <c r="F18" s="122"/>
      <c r="G18" s="122"/>
      <c r="H18" s="122"/>
      <c r="I18" s="5"/>
      <c r="J18" s="42"/>
      <c r="K18" s="42"/>
      <c r="L18" s="42"/>
      <c r="M18" s="42"/>
    </row>
    <row r="19" spans="1:13" ht="25.5" customHeight="1" x14ac:dyDescent="0.35">
      <c r="A19" s="42"/>
      <c r="B19" s="42"/>
      <c r="C19" s="54"/>
      <c r="D19" s="42"/>
      <c r="E19" s="42"/>
      <c r="F19" s="42"/>
      <c r="G19" s="42"/>
      <c r="H19" s="71">
        <f ca="1">IF(H9="+",H7+H11,IF(H9="-",H7-H11,IF(H9="x",H7*H11,IF(H9=":",H7/H11,"*fout*"))))</f>
        <v>947</v>
      </c>
      <c r="I19" s="72">
        <f ca="1">H19-H15</f>
        <v>0</v>
      </c>
      <c r="J19" s="42"/>
      <c r="K19" s="42"/>
      <c r="L19" s="42"/>
      <c r="M19" s="42"/>
    </row>
    <row r="20" spans="1:13" ht="25.5" customHeight="1" x14ac:dyDescent="0.2">
      <c r="A20" s="42"/>
      <c r="B20" s="42"/>
      <c r="C20" s="42"/>
      <c r="D20" s="42"/>
      <c r="E20" s="42"/>
      <c r="F20" s="42"/>
      <c r="G20" s="42"/>
      <c r="H20" s="43" t="s">
        <v>20</v>
      </c>
      <c r="I20" s="72">
        <f ca="1">MIN(1,D7:H15)-1</f>
        <v>0</v>
      </c>
      <c r="J20" s="42"/>
      <c r="K20" s="42"/>
      <c r="L20" s="42"/>
      <c r="M20" s="42"/>
    </row>
    <row r="21" spans="1:13" ht="25.5" customHeight="1" x14ac:dyDescent="0.2">
      <c r="A21" s="42"/>
      <c r="B21" s="42"/>
      <c r="C21" s="42"/>
      <c r="D21" s="42"/>
      <c r="E21" s="42"/>
      <c r="F21" s="42"/>
      <c r="G21" s="42"/>
      <c r="H21" s="43" t="s">
        <v>19</v>
      </c>
      <c r="I21" s="72">
        <f ca="1">MAX(10000,D7:H15)-10000</f>
        <v>0</v>
      </c>
      <c r="J21" s="42"/>
      <c r="K21" s="42"/>
      <c r="L21" s="42"/>
      <c r="M21" s="42"/>
    </row>
    <row r="22" spans="1:13" ht="25.5" customHeight="1" x14ac:dyDescent="0.2">
      <c r="A22" s="42"/>
      <c r="B22" s="42"/>
      <c r="C22" s="42"/>
      <c r="D22" s="42"/>
      <c r="E22" s="42"/>
      <c r="F22" s="42"/>
      <c r="G22" s="42"/>
      <c r="H22" s="72"/>
      <c r="I22" s="72">
        <f>SUM(J2:J19)</f>
        <v>0</v>
      </c>
      <c r="J22" s="42"/>
      <c r="K22" s="42"/>
      <c r="L22" s="42"/>
      <c r="M22" s="42"/>
    </row>
    <row r="23" spans="1:13" ht="25.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25.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25.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25.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</sheetData>
  <sheetProtection password="AD70" sheet="1" objects="1" scenarios="1"/>
  <mergeCells count="1">
    <mergeCell ref="D3:H3"/>
  </mergeCells>
  <phoneticPr fontId="10" type="noConversion"/>
  <conditionalFormatting sqref="H19:I21">
    <cfRule type="expression" dxfId="10" priority="1" stopIfTrue="1">
      <formula>$I19=0</formula>
    </cfRule>
  </conditionalFormatting>
  <conditionalFormatting sqref="H22:I22">
    <cfRule type="expression" dxfId="9" priority="2" stopIfTrue="1">
      <formula>$I$19=0</formula>
    </cfRule>
  </conditionalFormatting>
  <pageMargins left="0.75" right="0.75" top="1" bottom="1" header="0.5" footer="0.5"/>
  <pageSetup paperSize="9" scale="91" orientation="portrait" blackAndWhite="1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0"/>
  <sheetViews>
    <sheetView showRowColHeaders="0" showZeros="0" workbookViewId="0"/>
  </sheetViews>
  <sheetFormatPr defaultColWidth="8.7109375" defaultRowHeight="12.75" x14ac:dyDescent="0.2"/>
  <cols>
    <col min="1" max="2" width="3" customWidth="1"/>
    <col min="3" max="3" width="2.7109375" customWidth="1"/>
    <col min="4" max="4" width="4.7109375" customWidth="1"/>
    <col min="10" max="10" width="4.7109375" customWidth="1"/>
    <col min="11" max="11" width="2.7109375" customWidth="1"/>
    <col min="12" max="12" width="4.7109375" customWidth="1"/>
    <col min="13" max="14" width="3.7109375" style="46" customWidth="1"/>
    <col min="15" max="15" width="17.85546875" customWidth="1"/>
    <col min="16" max="16" width="4.7109375" customWidth="1"/>
    <col min="17" max="17" width="2.7109375" customWidth="1"/>
    <col min="18" max="18" width="4.7109375" customWidth="1"/>
    <col min="19" max="19" width="8.85546875" bestFit="1" customWidth="1"/>
    <col min="24" max="24" width="4.7109375" customWidth="1"/>
    <col min="25" max="25" width="2.7109375" customWidth="1"/>
    <col min="26" max="26" width="3.7109375" customWidth="1"/>
  </cols>
  <sheetData>
    <row r="1" spans="1:27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5"/>
      <c r="N1" s="45"/>
      <c r="O1" s="42"/>
      <c r="P1" s="42"/>
      <c r="Q1" s="42"/>
      <c r="R1" s="42"/>
      <c r="S1" s="42"/>
      <c r="T1" s="42"/>
      <c r="U1" s="42"/>
      <c r="V1" s="42"/>
      <c r="W1" s="42"/>
      <c r="X1" s="43" t="str">
        <f ca="1">IF(Y1&lt;&gt;0,"**fout **","")</f>
        <v/>
      </c>
      <c r="Y1" s="42">
        <f ca="1">IF(SUM(Y2:Y180)=0,SUM(Y2:Y180),SUM(Y1:Y180))</f>
        <v>0</v>
      </c>
      <c r="Z1" s="42"/>
      <c r="AA1" s="42"/>
    </row>
    <row r="2" spans="1:27" ht="17.25" x14ac:dyDescent="0.3">
      <c r="A2" s="42"/>
      <c r="B2" s="42"/>
      <c r="C2" s="82"/>
      <c r="D2" s="69" t="s">
        <v>0</v>
      </c>
      <c r="E2" s="82"/>
      <c r="F2" s="82"/>
      <c r="G2" s="82"/>
      <c r="H2" s="82"/>
      <c r="I2" s="82"/>
      <c r="J2" s="82"/>
      <c r="K2" s="82"/>
      <c r="L2" s="82"/>
      <c r="M2" s="83"/>
      <c r="N2" s="83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42"/>
      <c r="AA2" s="42"/>
    </row>
    <row r="3" spans="1:27" ht="17.25" x14ac:dyDescent="0.3">
      <c r="A3" s="42"/>
      <c r="B3" s="4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N3" s="83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42"/>
      <c r="AA3" s="42"/>
    </row>
    <row r="4" spans="1:27" ht="17.25" x14ac:dyDescent="0.3">
      <c r="A4" s="42"/>
      <c r="B4" s="42"/>
      <c r="C4" s="82"/>
      <c r="D4" s="84" t="s">
        <v>29</v>
      </c>
      <c r="E4" s="82"/>
      <c r="F4" s="82"/>
      <c r="G4" s="82"/>
      <c r="H4" s="82"/>
      <c r="I4" s="82"/>
      <c r="J4" s="82"/>
      <c r="K4" s="82"/>
      <c r="L4" s="84" t="s">
        <v>27</v>
      </c>
      <c r="M4" s="85"/>
      <c r="N4" s="83"/>
      <c r="O4" s="82"/>
      <c r="P4" s="82"/>
      <c r="Q4" s="82"/>
      <c r="R4" s="84" t="s">
        <v>28</v>
      </c>
      <c r="S4" s="82"/>
      <c r="T4" s="82"/>
      <c r="U4" s="82"/>
      <c r="V4" s="82"/>
      <c r="W4" s="82"/>
      <c r="X4" s="82"/>
      <c r="Y4" s="82"/>
      <c r="Z4" s="42"/>
      <c r="AA4" s="42"/>
    </row>
    <row r="5" spans="1:27" ht="18" thickBot="1" x14ac:dyDescent="0.35">
      <c r="A5" s="42"/>
      <c r="B5" s="42"/>
      <c r="C5" s="82"/>
      <c r="D5" s="82"/>
      <c r="E5" s="82"/>
      <c r="F5" s="82"/>
      <c r="G5" s="82"/>
      <c r="H5" s="82"/>
      <c r="I5" s="82"/>
      <c r="J5" s="82"/>
      <c r="K5" s="82"/>
      <c r="L5" s="82"/>
      <c r="M5" s="85"/>
      <c r="N5" s="83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42"/>
      <c r="AA5" s="42"/>
    </row>
    <row r="6" spans="1:27" ht="17.25" x14ac:dyDescent="0.3">
      <c r="A6" s="42"/>
      <c r="B6" s="42"/>
      <c r="C6" s="82"/>
      <c r="D6" s="86"/>
      <c r="E6" s="87"/>
      <c r="F6" s="87"/>
      <c r="G6" s="87"/>
      <c r="H6" s="87"/>
      <c r="I6" s="87"/>
      <c r="J6" s="88"/>
      <c r="K6" s="89"/>
      <c r="L6" s="86"/>
      <c r="M6" s="90"/>
      <c r="N6" s="90"/>
      <c r="O6" s="87"/>
      <c r="P6" s="88"/>
      <c r="Q6" s="89"/>
      <c r="R6" s="86"/>
      <c r="S6" s="87"/>
      <c r="T6" s="87"/>
      <c r="U6" s="87"/>
      <c r="V6" s="87"/>
      <c r="W6" s="87"/>
      <c r="X6" s="88"/>
      <c r="Y6" s="82"/>
      <c r="Z6" s="42"/>
      <c r="AA6" s="42"/>
    </row>
    <row r="7" spans="1:27" ht="17.25" x14ac:dyDescent="0.3">
      <c r="A7" s="42"/>
      <c r="B7" s="42"/>
      <c r="C7" s="82"/>
      <c r="D7" s="91"/>
      <c r="E7" s="70" t="s">
        <v>0</v>
      </c>
      <c r="F7" s="70" t="str">
        <f ca="1">IF(LEFT('De Keuze'!$J$6,1)="A",'De Keuze'!$J$10,"+")</f>
        <v>+</v>
      </c>
      <c r="G7" s="70" t="s">
        <v>1</v>
      </c>
      <c r="H7" s="70" t="s">
        <v>10</v>
      </c>
      <c r="I7" s="70" t="s">
        <v>2</v>
      </c>
      <c r="J7" s="92"/>
      <c r="K7" s="89"/>
      <c r="L7" s="91"/>
      <c r="M7" s="93"/>
      <c r="N7" s="93"/>
      <c r="O7" s="94"/>
      <c r="P7" s="92"/>
      <c r="Q7" s="89"/>
      <c r="R7" s="91"/>
      <c r="S7" s="70">
        <f ca="1">TRUNC(RAND()*('De Keuze'!$J$48*980)+2)</f>
        <v>286</v>
      </c>
      <c r="T7" s="70" t="str">
        <f ca="1">F7</f>
        <v>+</v>
      </c>
      <c r="U7" s="70">
        <f ca="1">TRUNC(RAND()*(MAX(10,IF(T7="+",'De Keuze'!$J$48*970-S7,S7-3)))+2)</f>
        <v>582</v>
      </c>
      <c r="V7" s="70" t="str">
        <f>H7</f>
        <v>=</v>
      </c>
      <c r="W7" s="70">
        <f ca="1">IF(T7="+",S7+U7,S7-U7)</f>
        <v>868</v>
      </c>
      <c r="X7" s="92">
        <f ca="1">IF(T7="+",S7+U7,IF(T7="-",S7-U7,IF(T7="x",S7*U7,IF(T7=":",S7/U7,"*fout*"))))-W7</f>
        <v>0</v>
      </c>
      <c r="Y7" s="82"/>
      <c r="Z7" s="42"/>
      <c r="AA7" s="42"/>
    </row>
    <row r="8" spans="1:27" ht="17.25" x14ac:dyDescent="0.3">
      <c r="A8" s="42"/>
      <c r="B8" s="42"/>
      <c r="C8" s="82"/>
      <c r="D8" s="91"/>
      <c r="E8" s="70"/>
      <c r="F8" s="70"/>
      <c r="G8" s="70"/>
      <c r="H8" s="70"/>
      <c r="I8" s="70"/>
      <c r="J8" s="92"/>
      <c r="K8" s="89"/>
      <c r="L8" s="91"/>
      <c r="M8" s="70" t="s">
        <v>36</v>
      </c>
      <c r="N8" s="93"/>
      <c r="O8" s="70"/>
      <c r="P8" s="92"/>
      <c r="Q8" s="89"/>
      <c r="R8" s="91"/>
      <c r="S8" s="70"/>
      <c r="T8" s="70"/>
      <c r="U8" s="70"/>
      <c r="V8" s="70"/>
      <c r="W8" s="70"/>
      <c r="X8" s="92"/>
      <c r="Y8" s="82"/>
      <c r="Z8" s="42"/>
      <c r="AA8" s="42"/>
    </row>
    <row r="9" spans="1:27" ht="17.25" x14ac:dyDescent="0.3">
      <c r="A9" s="42"/>
      <c r="B9" s="42"/>
      <c r="C9" s="82"/>
      <c r="D9" s="91"/>
      <c r="E9" s="70" t="str">
        <f ca="1">IF(LEFT('De Keuze'!$J$6,1)="A",'De Keuze'!$J$7,"+")</f>
        <v>+</v>
      </c>
      <c r="F9" s="70"/>
      <c r="G9" s="70" t="str">
        <f ca="1">IF(LEFT('De Keuze'!$J$6,1)="A",'De Keuze'!$J$8,"+")</f>
        <v>+</v>
      </c>
      <c r="H9" s="70"/>
      <c r="I9" s="70" t="str">
        <f ca="1">IF(LEFT('De Keuze'!$J$6,1)="A",'De Keuze'!$J$9,"+")</f>
        <v>+</v>
      </c>
      <c r="J9" s="92"/>
      <c r="K9" s="89"/>
      <c r="L9" s="91"/>
      <c r="M9" s="95"/>
      <c r="N9" s="95"/>
      <c r="O9" s="94"/>
      <c r="P9" s="92"/>
      <c r="Q9" s="89"/>
      <c r="R9" s="91"/>
      <c r="S9" s="70" t="str">
        <f ca="1">E9</f>
        <v>+</v>
      </c>
      <c r="T9" s="70"/>
      <c r="U9" s="70" t="str">
        <f ca="1">G9</f>
        <v>+</v>
      </c>
      <c r="V9" s="70"/>
      <c r="W9" s="70" t="str">
        <f ca="1">I9</f>
        <v>+</v>
      </c>
      <c r="X9" s="92"/>
      <c r="Y9" s="82"/>
      <c r="Z9" s="42"/>
      <c r="AA9" s="42"/>
    </row>
    <row r="10" spans="1:27" ht="17.25" x14ac:dyDescent="0.3">
      <c r="A10" s="42"/>
      <c r="B10" s="42"/>
      <c r="C10" s="82"/>
      <c r="D10" s="91"/>
      <c r="E10" s="70"/>
      <c r="F10" s="70"/>
      <c r="G10" s="70"/>
      <c r="H10" s="70"/>
      <c r="I10" s="70"/>
      <c r="J10" s="92"/>
      <c r="K10" s="89"/>
      <c r="L10" s="91"/>
      <c r="M10" s="96"/>
      <c r="N10" s="96"/>
      <c r="O10" s="94"/>
      <c r="P10" s="92"/>
      <c r="Q10" s="89"/>
      <c r="R10" s="91"/>
      <c r="S10" s="70"/>
      <c r="T10" s="70"/>
      <c r="U10" s="70"/>
      <c r="V10" s="70"/>
      <c r="W10" s="70"/>
      <c r="X10" s="92"/>
      <c r="Y10" s="82"/>
      <c r="Z10" s="42"/>
      <c r="AA10" s="42"/>
    </row>
    <row r="11" spans="1:27" ht="17.25" x14ac:dyDescent="0.3">
      <c r="A11" s="42"/>
      <c r="B11" s="42"/>
      <c r="C11" s="82"/>
      <c r="D11" s="91"/>
      <c r="E11" s="70" t="s">
        <v>3</v>
      </c>
      <c r="F11" s="70" t="str">
        <f ca="1">IF(LEFT('De Keuze'!$J$6,1)="A",'De Keuze'!$J$11,"+")</f>
        <v>+</v>
      </c>
      <c r="G11" s="70" t="s">
        <v>4</v>
      </c>
      <c r="H11" s="70" t="s">
        <v>10</v>
      </c>
      <c r="I11" s="70" t="s">
        <v>5</v>
      </c>
      <c r="J11" s="92"/>
      <c r="K11" s="89"/>
      <c r="L11" s="91"/>
      <c r="M11" s="96"/>
      <c r="N11" s="96"/>
      <c r="O11" s="97"/>
      <c r="P11" s="92"/>
      <c r="Q11" s="89"/>
      <c r="R11" s="91"/>
      <c r="S11" s="70">
        <f ca="1">TRUNC(RAND()*(MIN(IF(W9="+",'De Keuze'!$J$48*990-W7,W7-10),IF(S9="+",'De Keuze'!$J$48*990-S7,S7-10)))+8)</f>
        <v>71</v>
      </c>
      <c r="T11" s="70" t="str">
        <f ca="1">F11</f>
        <v>+</v>
      </c>
      <c r="U11" s="70">
        <f ca="1">TRUNC(RAND()*(MIN(IF(W9="+",'De Keuze'!$J$48*999-W7,W7-1)-IF(T11="+",S11,-S11),IF(T11="+",'De Keuze'!$J$48*999-S11,S11-2),IF(U9="+",'De Keuze'!$J$48*999-U7,U7-2)))+1)</f>
        <v>8</v>
      </c>
      <c r="V11" s="70" t="s">
        <v>10</v>
      </c>
      <c r="W11" s="70">
        <f ca="1">IF(T11="+",S11+U11,S11-U11)</f>
        <v>79</v>
      </c>
      <c r="X11" s="92">
        <f ca="1">IF(T11="+",S11+U11,IF(T11="-",S11-U11,IF(T11="x",S11*U11,IF(T11=":",S11/U11,"*fout*"))))-W11</f>
        <v>0</v>
      </c>
      <c r="Y11" s="82"/>
      <c r="Z11" s="42"/>
      <c r="AA11" s="42"/>
    </row>
    <row r="12" spans="1:27" ht="17.25" x14ac:dyDescent="0.3">
      <c r="A12" s="42"/>
      <c r="B12" s="42"/>
      <c r="C12" s="82"/>
      <c r="D12" s="91"/>
      <c r="E12" s="70"/>
      <c r="F12" s="70"/>
      <c r="G12" s="70"/>
      <c r="H12" s="70"/>
      <c r="I12" s="70"/>
      <c r="J12" s="92"/>
      <c r="K12" s="89"/>
      <c r="L12" s="91"/>
      <c r="M12" s="96"/>
      <c r="N12" s="96"/>
      <c r="O12" s="97"/>
      <c r="P12" s="92"/>
      <c r="Q12" s="89"/>
      <c r="R12" s="91"/>
      <c r="S12" s="70"/>
      <c r="T12" s="70"/>
      <c r="U12" s="70"/>
      <c r="V12" s="70"/>
      <c r="W12" s="70"/>
      <c r="X12" s="92"/>
      <c r="Y12" s="82"/>
      <c r="Z12" s="42"/>
      <c r="AA12" s="42"/>
    </row>
    <row r="13" spans="1:27" ht="17.25" x14ac:dyDescent="0.3">
      <c r="A13" s="42"/>
      <c r="B13" s="42"/>
      <c r="C13" s="82"/>
      <c r="D13" s="91"/>
      <c r="E13" s="70" t="s">
        <v>10</v>
      </c>
      <c r="F13" s="70"/>
      <c r="G13" s="70" t="s">
        <v>10</v>
      </c>
      <c r="H13" s="70"/>
      <c r="I13" s="70" t="s">
        <v>10</v>
      </c>
      <c r="J13" s="92"/>
      <c r="K13" s="89"/>
      <c r="L13" s="91"/>
      <c r="M13" s="96"/>
      <c r="N13" s="96"/>
      <c r="O13" s="97"/>
      <c r="P13" s="92"/>
      <c r="Q13" s="89"/>
      <c r="R13" s="91"/>
      <c r="S13" s="70" t="s">
        <v>10</v>
      </c>
      <c r="T13" s="70"/>
      <c r="U13" s="70" t="s">
        <v>10</v>
      </c>
      <c r="V13" s="70"/>
      <c r="W13" s="70" t="s">
        <v>10</v>
      </c>
      <c r="X13" s="92"/>
      <c r="Y13" s="82"/>
      <c r="Z13" s="42"/>
      <c r="AA13" s="42"/>
    </row>
    <row r="14" spans="1:27" ht="17.25" x14ac:dyDescent="0.3">
      <c r="A14" s="42"/>
      <c r="B14" s="42"/>
      <c r="C14" s="82"/>
      <c r="D14" s="91"/>
      <c r="E14" s="70"/>
      <c r="F14" s="70"/>
      <c r="G14" s="70"/>
      <c r="H14" s="70"/>
      <c r="I14" s="70"/>
      <c r="J14" s="92"/>
      <c r="K14" s="89"/>
      <c r="L14" s="91"/>
      <c r="M14" s="96"/>
      <c r="N14" s="96"/>
      <c r="O14" s="97"/>
      <c r="P14" s="92"/>
      <c r="Q14" s="89"/>
      <c r="R14" s="91"/>
      <c r="S14" s="70"/>
      <c r="T14" s="70"/>
      <c r="U14" s="70"/>
      <c r="V14" s="70"/>
      <c r="W14" s="70"/>
      <c r="X14" s="92"/>
      <c r="Y14" s="82"/>
      <c r="Z14" s="42"/>
      <c r="AA14" s="42"/>
    </row>
    <row r="15" spans="1:27" ht="17.25" x14ac:dyDescent="0.3">
      <c r="A15" s="42"/>
      <c r="B15" s="42"/>
      <c r="C15" s="82"/>
      <c r="D15" s="91"/>
      <c r="E15" s="70" t="s">
        <v>6</v>
      </c>
      <c r="F15" s="70" t="str">
        <f ca="1">IF(LEFT('De Keuze'!$J$6,1)="A",'De Keuze'!$J$12,"+")</f>
        <v>+</v>
      </c>
      <c r="G15" s="70" t="s">
        <v>7</v>
      </c>
      <c r="H15" s="70" t="s">
        <v>10</v>
      </c>
      <c r="I15" s="70" t="s">
        <v>8</v>
      </c>
      <c r="J15" s="92"/>
      <c r="K15" s="89"/>
      <c r="L15" s="91"/>
      <c r="M15" s="96"/>
      <c r="N15" s="96"/>
      <c r="O15" s="97"/>
      <c r="P15" s="92"/>
      <c r="Q15" s="89"/>
      <c r="R15" s="91"/>
      <c r="S15" s="70">
        <f ca="1">IF(S9="+",S7+S11,S7-S11)</f>
        <v>357</v>
      </c>
      <c r="T15" s="70" t="str">
        <f ca="1">F15</f>
        <v>+</v>
      </c>
      <c r="U15" s="70">
        <f ca="1">IF(U9="+",U7+U11,U7-U11)</f>
        <v>590</v>
      </c>
      <c r="V15" s="70" t="s">
        <v>10</v>
      </c>
      <c r="W15" s="70">
        <f ca="1">IF(T15="+",S15+U15,S15-U15)</f>
        <v>947</v>
      </c>
      <c r="X15" s="92">
        <f ca="1">IF(T15="+",S15+U15,IF(T15="-",S15-U15,IF(T15="x",S15*U15,IF(T15=":",S15/U15,"*fout*"))))-W15</f>
        <v>0</v>
      </c>
      <c r="Y15" s="82"/>
      <c r="Z15" s="42"/>
      <c r="AA15" s="42"/>
    </row>
    <row r="16" spans="1:27" ht="18" thickBot="1" x14ac:dyDescent="0.35">
      <c r="A16" s="42"/>
      <c r="B16" s="42"/>
      <c r="C16" s="82"/>
      <c r="D16" s="98"/>
      <c r="E16" s="99"/>
      <c r="F16" s="99"/>
      <c r="G16" s="99"/>
      <c r="H16" s="99"/>
      <c r="I16" s="99"/>
      <c r="J16" s="100"/>
      <c r="K16" s="89"/>
      <c r="L16" s="98"/>
      <c r="M16" s="101"/>
      <c r="N16" s="101"/>
      <c r="O16" s="99"/>
      <c r="P16" s="100"/>
      <c r="Q16" s="89"/>
      <c r="R16" s="98"/>
      <c r="S16" s="102">
        <f ca="1">IF(S9="+",S7+S11,IF(S9="-",S7-S11,IF(S9="x",S7*S11,IF(S9=":",S7/S11,"*fout*"))))-S15</f>
        <v>0</v>
      </c>
      <c r="T16" s="99"/>
      <c r="U16" s="102">
        <f ca="1">IF(U9="+",U7+U11,IF(U9="-",U7-U11,IF(U9="x",U7*U11,IF(U9=":",U7/U11,"*fout*"))))-U15</f>
        <v>0</v>
      </c>
      <c r="V16" s="99"/>
      <c r="W16" s="102">
        <f ca="1">IF(W9="+",W7+W11,IF(W9="-",W7-W11,IF(W9="x",W7*W11,IF(W9=":",W7/W11,"*fout*"))))-W15</f>
        <v>0</v>
      </c>
      <c r="X16" s="100">
        <f ca="1">ABS(S16)+ABS(U16)+ABS(W16)+ABS(X7)+ABS(X11)+ABS(X15)</f>
        <v>0</v>
      </c>
      <c r="Y16" s="82"/>
      <c r="Z16" s="42"/>
      <c r="AA16" s="42"/>
    </row>
    <row r="17" spans="1:27" ht="17.25" x14ac:dyDescent="0.3">
      <c r="A17" s="42"/>
      <c r="B17" s="4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  <c r="N17" s="83"/>
      <c r="O17" s="82"/>
      <c r="P17" s="82"/>
      <c r="Q17" s="82"/>
      <c r="R17" s="82"/>
      <c r="S17" s="82"/>
      <c r="T17" s="82"/>
      <c r="U17" s="82"/>
      <c r="V17" s="82"/>
      <c r="W17" s="103" t="str">
        <f ca="1">IF(X17=0,"",IF(X17&lt;0,"overschrijden minimum:",IF(X17&gt;0,"Overschreiden maximum")))</f>
        <v/>
      </c>
      <c r="X17" s="82">
        <f ca="1">(MIN(1,S7:W15)-1)+(MAX(10000,S7:W15)-10000)</f>
        <v>0</v>
      </c>
      <c r="Y17" s="82"/>
      <c r="Z17" s="42"/>
      <c r="AA17" s="42"/>
    </row>
    <row r="18" spans="1:27" ht="17.25" x14ac:dyDescent="0.3">
      <c r="A18" s="42"/>
      <c r="B18" s="4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  <c r="N18" s="83"/>
      <c r="O18" s="82"/>
      <c r="P18" s="82"/>
      <c r="Q18" s="82"/>
      <c r="R18" s="82"/>
      <c r="S18" s="82"/>
      <c r="T18" s="82"/>
      <c r="U18" s="82"/>
      <c r="V18" s="82"/>
      <c r="W18" s="103" t="str">
        <f ca="1">IF(X18=0,"","controle:")</f>
        <v/>
      </c>
      <c r="X18" s="82">
        <f ca="1">ABS(X16)+ABS(X17)</f>
        <v>0</v>
      </c>
      <c r="Y18" s="82"/>
      <c r="Z18" s="56"/>
      <c r="AA18" s="42"/>
    </row>
    <row r="19" spans="1:27" ht="17.25" x14ac:dyDescent="0.3">
      <c r="A19" s="42"/>
      <c r="B19" s="4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  <c r="N19" s="83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42"/>
      <c r="AA19" s="42"/>
    </row>
    <row r="20" spans="1:27" ht="17.25" x14ac:dyDescent="0.3">
      <c r="A20" s="42"/>
      <c r="B20" s="42"/>
      <c r="C20" s="82"/>
      <c r="D20" s="69" t="s">
        <v>1</v>
      </c>
      <c r="E20" s="82"/>
      <c r="F20" s="82"/>
      <c r="G20" s="82"/>
      <c r="H20" s="82"/>
      <c r="I20" s="82"/>
      <c r="J20" s="82"/>
      <c r="K20" s="82"/>
      <c r="L20" s="82"/>
      <c r="M20" s="83"/>
      <c r="N20" s="83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42"/>
      <c r="AA20" s="42"/>
    </row>
    <row r="21" spans="1:27" ht="17.25" x14ac:dyDescent="0.3">
      <c r="A21" s="42"/>
      <c r="B21" s="4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83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42"/>
      <c r="AA21" s="42"/>
    </row>
    <row r="22" spans="1:27" ht="17.25" x14ac:dyDescent="0.3">
      <c r="A22" s="42"/>
      <c r="B22" s="42"/>
      <c r="C22" s="82"/>
      <c r="D22" s="84" t="s">
        <v>29</v>
      </c>
      <c r="E22" s="82"/>
      <c r="F22" s="82"/>
      <c r="G22" s="82"/>
      <c r="H22" s="82"/>
      <c r="I22" s="82"/>
      <c r="J22" s="82"/>
      <c r="K22" s="82"/>
      <c r="L22" s="84" t="s">
        <v>27</v>
      </c>
      <c r="M22" s="85"/>
      <c r="N22" s="83"/>
      <c r="O22" s="82"/>
      <c r="P22" s="82"/>
      <c r="Q22" s="82"/>
      <c r="R22" s="84" t="s">
        <v>28</v>
      </c>
      <c r="S22" s="82"/>
      <c r="T22" s="82"/>
      <c r="U22" s="82"/>
      <c r="V22" s="82"/>
      <c r="W22" s="82"/>
      <c r="X22" s="82"/>
      <c r="Y22" s="82"/>
      <c r="Z22" s="42"/>
      <c r="AA22" s="42"/>
    </row>
    <row r="23" spans="1:27" ht="18" thickBot="1" x14ac:dyDescent="0.35">
      <c r="A23" s="42"/>
      <c r="B23" s="4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5"/>
      <c r="N23" s="83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42"/>
      <c r="AA23" s="42"/>
    </row>
    <row r="24" spans="1:27" ht="17.25" x14ac:dyDescent="0.3">
      <c r="A24" s="42"/>
      <c r="B24" s="42"/>
      <c r="C24" s="82"/>
      <c r="D24" s="86"/>
      <c r="E24" s="87"/>
      <c r="F24" s="87"/>
      <c r="G24" s="87"/>
      <c r="H24" s="87"/>
      <c r="I24" s="87"/>
      <c r="J24" s="88"/>
      <c r="K24" s="89"/>
      <c r="L24" s="86"/>
      <c r="M24" s="90"/>
      <c r="N24" s="90"/>
      <c r="O24" s="87"/>
      <c r="P24" s="88"/>
      <c r="Q24" s="89"/>
      <c r="R24" s="86"/>
      <c r="S24" s="87"/>
      <c r="T24" s="87"/>
      <c r="U24" s="87"/>
      <c r="V24" s="87"/>
      <c r="W24" s="87"/>
      <c r="X24" s="88"/>
      <c r="Y24" s="82"/>
      <c r="Z24" s="42"/>
      <c r="AA24" s="42"/>
    </row>
    <row r="25" spans="1:27" ht="17.25" x14ac:dyDescent="0.3">
      <c r="A25" s="42"/>
      <c r="B25" s="42"/>
      <c r="C25" s="82"/>
      <c r="D25" s="91"/>
      <c r="E25" s="70" t="s">
        <v>0</v>
      </c>
      <c r="F25" s="70" t="str">
        <f ca="1">IF(LEFT('De Keuze'!$J$6,1)="B",'De Keuze'!$J$10,"+")</f>
        <v>+</v>
      </c>
      <c r="G25" s="70" t="s">
        <v>1</v>
      </c>
      <c r="H25" s="70" t="s">
        <v>10</v>
      </c>
      <c r="I25" s="70" t="s">
        <v>2</v>
      </c>
      <c r="J25" s="92"/>
      <c r="K25" s="89"/>
      <c r="L25" s="91"/>
      <c r="M25" s="146" t="s">
        <v>1</v>
      </c>
      <c r="N25" s="146" t="s">
        <v>10</v>
      </c>
      <c r="O25" s="146" t="s">
        <v>3</v>
      </c>
      <c r="P25" s="92"/>
      <c r="Q25" s="89"/>
      <c r="R25" s="91"/>
      <c r="S25" s="70">
        <f ca="1">TRUNC(RAND()*('De Keuze'!$J$48*999.3)+1)</f>
        <v>636</v>
      </c>
      <c r="T25" s="70" t="str">
        <f ca="1">F25</f>
        <v>+</v>
      </c>
      <c r="U25" s="70">
        <f ca="1">TRUNC(RAND()*(IF(T25="+",'De Keuze'!$J$48*999.9-S25-2,S25-6))+4)</f>
        <v>191</v>
      </c>
      <c r="V25" s="70" t="str">
        <f>H25</f>
        <v>=</v>
      </c>
      <c r="W25" s="70">
        <f ca="1">IF(T25="+",S25+U25,S25-U25)</f>
        <v>827</v>
      </c>
      <c r="X25" s="92">
        <f ca="1">IF(T25="+",S25+U25,IF(T25="-",S25-U25,IF(T25="x",S25*U25,IF(T25=":",S25/U25,"*fout*"))))-W25</f>
        <v>0</v>
      </c>
      <c r="Y25" s="82"/>
      <c r="Z25" s="42"/>
      <c r="AA25" s="42"/>
    </row>
    <row r="26" spans="1:27" ht="17.25" x14ac:dyDescent="0.3">
      <c r="A26" s="42"/>
      <c r="B26" s="42"/>
      <c r="C26" s="82"/>
      <c r="D26" s="91"/>
      <c r="E26" s="70"/>
      <c r="F26" s="70"/>
      <c r="G26" s="70"/>
      <c r="H26" s="70"/>
      <c r="I26" s="70"/>
      <c r="J26" s="92"/>
      <c r="K26" s="89"/>
      <c r="L26" s="91"/>
      <c r="M26" s="146"/>
      <c r="N26" s="146"/>
      <c r="O26" s="146"/>
      <c r="P26" s="92"/>
      <c r="Q26" s="89"/>
      <c r="R26" s="91"/>
      <c r="S26" s="70"/>
      <c r="T26" s="70"/>
      <c r="U26" s="70"/>
      <c r="V26" s="70"/>
      <c r="W26" s="70"/>
      <c r="X26" s="92"/>
      <c r="Y26" s="82"/>
      <c r="Z26" s="42"/>
      <c r="AA26" s="42"/>
    </row>
    <row r="27" spans="1:27" ht="17.25" x14ac:dyDescent="0.3">
      <c r="A27" s="42"/>
      <c r="B27" s="42"/>
      <c r="C27" s="82"/>
      <c r="D27" s="91"/>
      <c r="E27" s="70" t="str">
        <f ca="1">IF(LEFT('De Keuze'!$J$6,1)="B",'De Keuze'!$J$7,"+")</f>
        <v>+</v>
      </c>
      <c r="F27" s="70"/>
      <c r="G27" s="70" t="str">
        <f ca="1">IF(LEFT('De Keuze'!$J$6,1)="B",'De Keuze'!$J$8,"-")</f>
        <v>-</v>
      </c>
      <c r="H27" s="70"/>
      <c r="I27" s="70" t="str">
        <f ca="1">IF(LEFT('De Keuze'!$J$6,1)="B",'De Keuze'!$J$9,"-")</f>
        <v>-</v>
      </c>
      <c r="J27" s="92"/>
      <c r="K27" s="89"/>
      <c r="L27" s="91"/>
      <c r="M27" s="95"/>
      <c r="N27" s="95"/>
      <c r="O27" s="94"/>
      <c r="P27" s="92"/>
      <c r="Q27" s="89"/>
      <c r="R27" s="91"/>
      <c r="S27" s="70" t="str">
        <f ca="1">E27</f>
        <v>+</v>
      </c>
      <c r="T27" s="70"/>
      <c r="U27" s="70" t="str">
        <f ca="1">G27</f>
        <v>-</v>
      </c>
      <c r="V27" s="70"/>
      <c r="W27" s="70" t="str">
        <f ca="1">I27</f>
        <v>-</v>
      </c>
      <c r="X27" s="92"/>
      <c r="Y27" s="82"/>
      <c r="Z27" s="42"/>
      <c r="AA27" s="42"/>
    </row>
    <row r="28" spans="1:27" ht="17.25" x14ac:dyDescent="0.3">
      <c r="A28" s="42"/>
      <c r="B28" s="42"/>
      <c r="C28" s="82"/>
      <c r="D28" s="91"/>
      <c r="E28" s="70"/>
      <c r="F28" s="70"/>
      <c r="G28" s="70"/>
      <c r="H28" s="70"/>
      <c r="I28" s="70"/>
      <c r="J28" s="92"/>
      <c r="K28" s="89"/>
      <c r="L28" s="91"/>
      <c r="M28" s="96"/>
      <c r="N28" s="96"/>
      <c r="O28" s="94"/>
      <c r="P28" s="92"/>
      <c r="Q28" s="89"/>
      <c r="R28" s="91"/>
      <c r="S28" s="70"/>
      <c r="T28" s="70"/>
      <c r="U28" s="70"/>
      <c r="V28" s="70"/>
      <c r="W28" s="70"/>
      <c r="X28" s="92"/>
      <c r="Y28" s="82"/>
      <c r="Z28" s="42"/>
      <c r="AA28" s="42"/>
    </row>
    <row r="29" spans="1:27" ht="17.25" x14ac:dyDescent="0.3">
      <c r="A29" s="42"/>
      <c r="B29" s="42"/>
      <c r="C29" s="82"/>
      <c r="D29" s="91"/>
      <c r="E29" s="70" t="s">
        <v>3</v>
      </c>
      <c r="F29" s="70" t="str">
        <f ca="1">IF(LEFT('De Keuze'!$J$6,1)="B",'De Keuze'!$J$11,"-")</f>
        <v>-</v>
      </c>
      <c r="G29" s="70" t="s">
        <v>4</v>
      </c>
      <c r="H29" s="70" t="s">
        <v>10</v>
      </c>
      <c r="I29" s="70" t="s">
        <v>5</v>
      </c>
      <c r="J29" s="92"/>
      <c r="K29" s="89"/>
      <c r="L29" s="91"/>
      <c r="M29" s="96"/>
      <c r="N29" s="96"/>
      <c r="O29" s="97"/>
      <c r="P29" s="92"/>
      <c r="Q29" s="89"/>
      <c r="R29" s="91"/>
      <c r="S29" s="70">
        <f ca="1">U25</f>
        <v>191</v>
      </c>
      <c r="T29" s="70" t="str">
        <f ca="1">F29</f>
        <v>-</v>
      </c>
      <c r="U29" s="70">
        <f ca="1">TRUNC(RAND()*(IF(T25="+",U25,9999-S25)-1)+1)</f>
        <v>83</v>
      </c>
      <c r="V29" s="70" t="s">
        <v>10</v>
      </c>
      <c r="W29" s="70">
        <f ca="1">IF(T29="+",S29+U29,S29-U29)</f>
        <v>108</v>
      </c>
      <c r="X29" s="92">
        <f ca="1">IF(T29="+",S29+U29,IF(T29="-",S29-U29,IF(T29="x",S29*U29,IF(T29=":",S29/U29,"*fout*"))))-W29</f>
        <v>0</v>
      </c>
      <c r="Y29" s="82"/>
      <c r="Z29" s="42"/>
      <c r="AA29" s="42"/>
    </row>
    <row r="30" spans="1:27" ht="17.25" x14ac:dyDescent="0.3">
      <c r="A30" s="42"/>
      <c r="B30" s="42"/>
      <c r="C30" s="82"/>
      <c r="D30" s="91"/>
      <c r="E30" s="70"/>
      <c r="F30" s="70"/>
      <c r="G30" s="70"/>
      <c r="H30" s="70"/>
      <c r="I30" s="70"/>
      <c r="J30" s="92"/>
      <c r="K30" s="89"/>
      <c r="L30" s="91"/>
      <c r="M30" s="96"/>
      <c r="N30" s="96"/>
      <c r="O30" s="97"/>
      <c r="P30" s="92"/>
      <c r="Q30" s="89"/>
      <c r="R30" s="91"/>
      <c r="S30" s="70"/>
      <c r="T30" s="70"/>
      <c r="U30" s="70"/>
      <c r="V30" s="70"/>
      <c r="W30" s="70"/>
      <c r="X30" s="92"/>
      <c r="Y30" s="82"/>
      <c r="Z30" s="42"/>
      <c r="AA30" s="42"/>
    </row>
    <row r="31" spans="1:27" ht="17.25" x14ac:dyDescent="0.3">
      <c r="A31" s="42"/>
      <c r="B31" s="42"/>
      <c r="C31" s="82"/>
      <c r="D31" s="91"/>
      <c r="E31" s="70" t="s">
        <v>10</v>
      </c>
      <c r="F31" s="70"/>
      <c r="G31" s="70" t="s">
        <v>10</v>
      </c>
      <c r="H31" s="70"/>
      <c r="I31" s="70" t="s">
        <v>10</v>
      </c>
      <c r="J31" s="92"/>
      <c r="K31" s="89"/>
      <c r="L31" s="91"/>
      <c r="M31" s="96"/>
      <c r="N31" s="96"/>
      <c r="O31" s="97"/>
      <c r="P31" s="92"/>
      <c r="Q31" s="89"/>
      <c r="R31" s="91"/>
      <c r="S31" s="70" t="s">
        <v>10</v>
      </c>
      <c r="T31" s="70"/>
      <c r="U31" s="70" t="s">
        <v>10</v>
      </c>
      <c r="V31" s="70"/>
      <c r="W31" s="70" t="s">
        <v>10</v>
      </c>
      <c r="X31" s="92"/>
      <c r="Y31" s="82"/>
      <c r="Z31" s="42"/>
      <c r="AA31" s="42"/>
    </row>
    <row r="32" spans="1:27" ht="17.25" x14ac:dyDescent="0.3">
      <c r="A32" s="42"/>
      <c r="B32" s="42"/>
      <c r="C32" s="82"/>
      <c r="D32" s="91"/>
      <c r="E32" s="70"/>
      <c r="F32" s="70"/>
      <c r="G32" s="70"/>
      <c r="H32" s="70"/>
      <c r="I32" s="70"/>
      <c r="J32" s="92"/>
      <c r="K32" s="89"/>
      <c r="L32" s="91"/>
      <c r="M32" s="96"/>
      <c r="N32" s="96"/>
      <c r="O32" s="97"/>
      <c r="P32" s="92"/>
      <c r="Q32" s="89"/>
      <c r="R32" s="91"/>
      <c r="S32" s="70"/>
      <c r="T32" s="70"/>
      <c r="U32" s="70"/>
      <c r="V32" s="70"/>
      <c r="W32" s="70"/>
      <c r="X32" s="92"/>
      <c r="Y32" s="82"/>
      <c r="Z32" s="42"/>
      <c r="AA32" s="42"/>
    </row>
    <row r="33" spans="1:27" ht="17.25" x14ac:dyDescent="0.3">
      <c r="A33" s="42"/>
      <c r="B33" s="42"/>
      <c r="C33" s="82"/>
      <c r="D33" s="91"/>
      <c r="E33" s="70" t="s">
        <v>6</v>
      </c>
      <c r="F33" s="70" t="str">
        <f ca="1">IF(LEFT('De Keuze'!$J$6,1)="B",'De Keuze'!$J$12,"-")</f>
        <v>-</v>
      </c>
      <c r="G33" s="70" t="s">
        <v>7</v>
      </c>
      <c r="H33" s="70" t="s">
        <v>10</v>
      </c>
      <c r="I33" s="70" t="s">
        <v>8</v>
      </c>
      <c r="J33" s="92"/>
      <c r="K33" s="89"/>
      <c r="L33" s="91"/>
      <c r="M33" s="96"/>
      <c r="N33" s="96"/>
      <c r="O33" s="97"/>
      <c r="P33" s="92"/>
      <c r="Q33" s="89"/>
      <c r="R33" s="91"/>
      <c r="S33" s="70">
        <f ca="1">IF(S27="+",S25+S29,S25-S29)</f>
        <v>827</v>
      </c>
      <c r="T33" s="70" t="str">
        <f ca="1">F33</f>
        <v>-</v>
      </c>
      <c r="U33" s="70">
        <f ca="1">IF(U27="+",U25+U29,U25-U29)</f>
        <v>108</v>
      </c>
      <c r="V33" s="70" t="s">
        <v>10</v>
      </c>
      <c r="W33" s="70">
        <f ca="1">IF(T33="+",S33+U33,S33-U33)</f>
        <v>719</v>
      </c>
      <c r="X33" s="92">
        <f ca="1">IF(T33="+",S33+U33,IF(T33="-",S33-U33,IF(T33="x",S33*U33,IF(T33=":",S33/U33,"*fout*"))))-W33</f>
        <v>0</v>
      </c>
      <c r="Y33" s="82"/>
      <c r="Z33" s="42"/>
      <c r="AA33" s="42"/>
    </row>
    <row r="34" spans="1:27" ht="18" thickBot="1" x14ac:dyDescent="0.35">
      <c r="A34" s="42"/>
      <c r="B34" s="42"/>
      <c r="C34" s="82"/>
      <c r="D34" s="98"/>
      <c r="E34" s="99"/>
      <c r="F34" s="99"/>
      <c r="G34" s="99"/>
      <c r="H34" s="99"/>
      <c r="I34" s="99"/>
      <c r="J34" s="100"/>
      <c r="K34" s="89"/>
      <c r="L34" s="98"/>
      <c r="M34" s="101"/>
      <c r="N34" s="101"/>
      <c r="O34" s="99"/>
      <c r="P34" s="100"/>
      <c r="Q34" s="89"/>
      <c r="R34" s="98"/>
      <c r="S34" s="102">
        <f ca="1">IF(S27="+",S25+S29,IF(S27="-",S25-S29,IF(S27="x",S25*S29,IF(S27=":",S25/S29,"*fout*"))))-S33</f>
        <v>0</v>
      </c>
      <c r="T34" s="99"/>
      <c r="U34" s="102">
        <f ca="1">IF(U27="+",U25+U29,IF(U27="-",U25-U29,IF(U27="x",U25*U29,IF(U27=":",U25/U29,"*fout*"))))-U33</f>
        <v>0</v>
      </c>
      <c r="V34" s="99"/>
      <c r="W34" s="102">
        <f ca="1">IF(W27="+",W25+W29,IF(W27="-",W25-W29,IF(W27="x",W25*W29,IF(W27=":",W25/W29,"*fout*"))))-W33</f>
        <v>0</v>
      </c>
      <c r="X34" s="100">
        <f ca="1">ABS(S34)+ABS(U34)+ABS(W34)+ABS(X25)+ABS(X29)+ABS(X33)</f>
        <v>0</v>
      </c>
      <c r="Y34" s="82"/>
      <c r="Z34" s="42"/>
      <c r="AA34" s="42"/>
    </row>
    <row r="35" spans="1:27" ht="17.25" x14ac:dyDescent="0.3">
      <c r="A35" s="42"/>
      <c r="B35" s="4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  <c r="N35" s="83"/>
      <c r="O35" s="82"/>
      <c r="P35" s="82"/>
      <c r="Q35" s="82"/>
      <c r="R35" s="82"/>
      <c r="S35" s="82"/>
      <c r="T35" s="82"/>
      <c r="U35" s="82"/>
      <c r="V35" s="82"/>
      <c r="W35" s="103" t="str">
        <f ca="1">IF(X35=0,"",IF(X35&lt;0,"overschrijden minimum:",IF(X35&gt;0,"Overschreiden maximum")))</f>
        <v/>
      </c>
      <c r="X35" s="82">
        <f ca="1">(MIN(1,S25:W33)-1)+(MAX(10000,S25:W33)-10000)</f>
        <v>0</v>
      </c>
      <c r="Y35" s="82"/>
      <c r="Z35" s="42"/>
      <c r="AA35" s="42"/>
    </row>
    <row r="36" spans="1:27" ht="17.25" x14ac:dyDescent="0.3">
      <c r="A36" s="42"/>
      <c r="B36" s="4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3"/>
      <c r="O36" s="82"/>
      <c r="P36" s="82"/>
      <c r="Q36" s="82"/>
      <c r="R36" s="82"/>
      <c r="S36" s="82"/>
      <c r="T36" s="82"/>
      <c r="U36" s="82"/>
      <c r="V36" s="82"/>
      <c r="W36" s="103" t="str">
        <f ca="1">IF(X36=0,"","controle:")</f>
        <v/>
      </c>
      <c r="X36" s="82">
        <f ca="1">ABS(X34)+ABS(X35)</f>
        <v>0</v>
      </c>
      <c r="Y36" s="82">
        <f ca="1">X36</f>
        <v>0</v>
      </c>
      <c r="Z36" s="56"/>
      <c r="AA36" s="42"/>
    </row>
    <row r="37" spans="1:27" ht="17.25" x14ac:dyDescent="0.3">
      <c r="A37" s="42"/>
      <c r="B37" s="4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83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42"/>
      <c r="AA37" s="42"/>
    </row>
    <row r="38" spans="1:27" ht="17.25" x14ac:dyDescent="0.3">
      <c r="A38" s="42"/>
      <c r="B38" s="42"/>
      <c r="C38" s="82"/>
      <c r="D38" s="69" t="s">
        <v>2</v>
      </c>
      <c r="E38" s="82"/>
      <c r="F38" s="82"/>
      <c r="G38" s="82"/>
      <c r="H38" s="82"/>
      <c r="I38" s="82"/>
      <c r="J38" s="82"/>
      <c r="K38" s="82"/>
      <c r="L38" s="82"/>
      <c r="M38" s="83"/>
      <c r="N38" s="83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42"/>
      <c r="AA38" s="42"/>
    </row>
    <row r="39" spans="1:27" ht="17.25" x14ac:dyDescent="0.3">
      <c r="A39" s="42"/>
      <c r="B39" s="4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3"/>
      <c r="N39" s="83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42"/>
      <c r="AA39" s="42"/>
    </row>
    <row r="40" spans="1:27" ht="17.25" x14ac:dyDescent="0.3">
      <c r="A40" s="42"/>
      <c r="B40" s="42"/>
      <c r="C40" s="82"/>
      <c r="D40" s="84" t="s">
        <v>29</v>
      </c>
      <c r="E40" s="82"/>
      <c r="F40" s="82"/>
      <c r="G40" s="82"/>
      <c r="H40" s="82"/>
      <c r="I40" s="82"/>
      <c r="J40" s="82"/>
      <c r="K40" s="82"/>
      <c r="L40" s="84" t="s">
        <v>27</v>
      </c>
      <c r="M40" s="85"/>
      <c r="N40" s="83"/>
      <c r="O40" s="82"/>
      <c r="P40" s="82"/>
      <c r="Q40" s="82"/>
      <c r="R40" s="84" t="s">
        <v>28</v>
      </c>
      <c r="S40" s="82"/>
      <c r="T40" s="82"/>
      <c r="U40" s="82"/>
      <c r="V40" s="82"/>
      <c r="W40" s="82"/>
      <c r="X40" s="82"/>
      <c r="Y40" s="82"/>
      <c r="Z40" s="42"/>
      <c r="AA40" s="42"/>
    </row>
    <row r="41" spans="1:27" ht="18" thickBot="1" x14ac:dyDescent="0.35">
      <c r="A41" s="42"/>
      <c r="B41" s="4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5"/>
      <c r="N41" s="83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42"/>
      <c r="AA41" s="42"/>
    </row>
    <row r="42" spans="1:27" ht="17.25" x14ac:dyDescent="0.3">
      <c r="A42" s="42"/>
      <c r="B42" s="42"/>
      <c r="C42" s="82"/>
      <c r="D42" s="86"/>
      <c r="E42" s="87"/>
      <c r="F42" s="87"/>
      <c r="G42" s="87"/>
      <c r="H42" s="87"/>
      <c r="I42" s="87"/>
      <c r="J42" s="88"/>
      <c r="K42" s="89"/>
      <c r="L42" s="86"/>
      <c r="M42" s="90"/>
      <c r="N42" s="90"/>
      <c r="O42" s="87"/>
      <c r="P42" s="88"/>
      <c r="Q42" s="89"/>
      <c r="R42" s="86"/>
      <c r="S42" s="87"/>
      <c r="T42" s="87"/>
      <c r="U42" s="87"/>
      <c r="V42" s="87"/>
      <c r="W42" s="87"/>
      <c r="X42" s="88"/>
      <c r="Y42" s="82"/>
      <c r="Z42" s="42"/>
      <c r="AA42" s="42"/>
    </row>
    <row r="43" spans="1:27" ht="17.25" x14ac:dyDescent="0.3">
      <c r="A43" s="42"/>
      <c r="B43" s="42"/>
      <c r="C43" s="82"/>
      <c r="D43" s="91"/>
      <c r="E43" s="70" t="s">
        <v>0</v>
      </c>
      <c r="F43" s="70" t="str">
        <f ca="1">IF(LEFT('De Keuze'!$J$6,1)="C",'De Keuze'!$J$10,"+")</f>
        <v>+</v>
      </c>
      <c r="G43" s="70" t="s">
        <v>1</v>
      </c>
      <c r="H43" s="70" t="s">
        <v>10</v>
      </c>
      <c r="I43" s="70" t="s">
        <v>2</v>
      </c>
      <c r="J43" s="92"/>
      <c r="K43" s="89"/>
      <c r="L43" s="91"/>
      <c r="M43" s="146" t="s">
        <v>4</v>
      </c>
      <c r="N43" s="146" t="s">
        <v>10</v>
      </c>
      <c r="O43" s="146" t="s">
        <v>68</v>
      </c>
      <c r="P43" s="92"/>
      <c r="Q43" s="89"/>
      <c r="R43" s="91"/>
      <c r="S43" s="70">
        <f ca="1">TRUNC(RAND()*('De Keuze'!$J$48*998)+1)</f>
        <v>42</v>
      </c>
      <c r="T43" s="70" t="str">
        <f ca="1">F43</f>
        <v>+</v>
      </c>
      <c r="U43" s="70">
        <f ca="1">TRUNC(IF($T$47="+",RAND()*($S$43-S47-5)+S47,RAND()*('De Keuze'!$J$48*998-$S$43-2))+3)</f>
        <v>490</v>
      </c>
      <c r="V43" s="70" t="str">
        <f>H43</f>
        <v>=</v>
      </c>
      <c r="W43" s="70">
        <f ca="1">IF(T43="+",S43+U43,S43-U43)</f>
        <v>532</v>
      </c>
      <c r="X43" s="92">
        <f ca="1">IF(T43="+",S43+U43,IF(T43="-",S43-U43,IF(T43="x",S43*U43,IF(T43=":",S43/U43,"*fout*"))))-W43</f>
        <v>0</v>
      </c>
      <c r="Y43" s="82"/>
      <c r="Z43" s="42"/>
      <c r="AA43" s="42"/>
    </row>
    <row r="44" spans="1:27" ht="17.25" x14ac:dyDescent="0.3">
      <c r="A44" s="42"/>
      <c r="B44" s="42"/>
      <c r="C44" s="82"/>
      <c r="D44" s="91"/>
      <c r="E44" s="70"/>
      <c r="F44" s="70"/>
      <c r="G44" s="70"/>
      <c r="H44" s="70"/>
      <c r="I44" s="70"/>
      <c r="J44" s="92"/>
      <c r="K44" s="89"/>
      <c r="L44" s="91"/>
      <c r="M44" s="146"/>
      <c r="N44" s="146"/>
      <c r="O44" s="146"/>
      <c r="P44" s="92"/>
      <c r="Q44" s="89"/>
      <c r="R44" s="91"/>
      <c r="S44" s="70"/>
      <c r="T44" s="70"/>
      <c r="U44" s="70"/>
      <c r="V44" s="70"/>
      <c r="W44" s="70"/>
      <c r="X44" s="92"/>
      <c r="Y44" s="82"/>
      <c r="Z44" s="42"/>
      <c r="AA44" s="42"/>
    </row>
    <row r="45" spans="1:27" ht="17.25" x14ac:dyDescent="0.3">
      <c r="A45" s="42"/>
      <c r="B45" s="42"/>
      <c r="C45" s="82"/>
      <c r="D45" s="91"/>
      <c r="E45" s="70" t="str">
        <f ca="1">IF(LEFT('De Keuze'!$J$6,1)="C",'De Keuze'!$J$7,"+")</f>
        <v>+</v>
      </c>
      <c r="F45" s="70"/>
      <c r="G45" s="70" t="str">
        <f ca="1">IF(LEFT('De Keuze'!$J$6,1)="C",'De Keuze'!$J$8,"+")</f>
        <v>+</v>
      </c>
      <c r="H45" s="70"/>
      <c r="I45" s="70" t="str">
        <f ca="1">IF(LEFT('De Keuze'!$J$6,1)="C",'De Keuze'!$J$9,"-")</f>
        <v>-</v>
      </c>
      <c r="J45" s="92"/>
      <c r="K45" s="89"/>
      <c r="L45" s="91"/>
      <c r="M45" s="113" t="s">
        <v>37</v>
      </c>
      <c r="N45" s="95"/>
      <c r="O45" s="94"/>
      <c r="P45" s="92"/>
      <c r="Q45" s="89"/>
      <c r="R45" s="91"/>
      <c r="S45" s="70" t="str">
        <f ca="1">E45</f>
        <v>+</v>
      </c>
      <c r="T45" s="70"/>
      <c r="U45" s="70" t="str">
        <f ca="1">G45</f>
        <v>+</v>
      </c>
      <c r="V45" s="70"/>
      <c r="W45" s="70" t="str">
        <f ca="1">I45</f>
        <v>-</v>
      </c>
      <c r="X45" s="92"/>
      <c r="Y45" s="82"/>
      <c r="Z45" s="42"/>
      <c r="AA45" s="42"/>
    </row>
    <row r="46" spans="1:27" ht="17.25" x14ac:dyDescent="0.3">
      <c r="A46" s="42"/>
      <c r="B46" s="42"/>
      <c r="C46" s="82"/>
      <c r="D46" s="91"/>
      <c r="E46" s="70"/>
      <c r="F46" s="70"/>
      <c r="G46" s="70"/>
      <c r="H46" s="70"/>
      <c r="I46" s="70"/>
      <c r="J46" s="92"/>
      <c r="K46" s="89"/>
      <c r="L46" s="91"/>
      <c r="M46" s="146" t="s">
        <v>4</v>
      </c>
      <c r="N46" s="146" t="s">
        <v>10</v>
      </c>
      <c r="O46" s="146" t="s">
        <v>69</v>
      </c>
      <c r="P46" s="92"/>
      <c r="Q46" s="89"/>
      <c r="R46" s="91"/>
      <c r="S46" s="70"/>
      <c r="T46" s="70"/>
      <c r="U46" s="70"/>
      <c r="V46" s="70"/>
      <c r="W46" s="70"/>
      <c r="X46" s="92"/>
      <c r="Y46" s="82"/>
      <c r="Z46" s="42"/>
      <c r="AA46" s="42"/>
    </row>
    <row r="47" spans="1:27" ht="17.25" x14ac:dyDescent="0.3">
      <c r="A47" s="42"/>
      <c r="B47" s="42"/>
      <c r="C47" s="82"/>
      <c r="D47" s="91"/>
      <c r="E47" s="70" t="s">
        <v>3</v>
      </c>
      <c r="F47" s="70" t="str">
        <f ca="1">IF(LEFT('De Keuze'!$J$6,1)="C",'De Keuze'!$J$11,"-")</f>
        <v>-</v>
      </c>
      <c r="G47" s="70" t="s">
        <v>4</v>
      </c>
      <c r="H47" s="70" t="s">
        <v>10</v>
      </c>
      <c r="I47" s="70" t="s">
        <v>5</v>
      </c>
      <c r="J47" s="92"/>
      <c r="K47" s="89"/>
      <c r="L47" s="91"/>
      <c r="M47" s="146"/>
      <c r="N47" s="146"/>
      <c r="O47" s="146"/>
      <c r="P47" s="92"/>
      <c r="Q47" s="89"/>
      <c r="R47" s="91"/>
      <c r="S47" s="70">
        <f ca="1">TRUNC(IF($T$47="-",RAND()*('De Keuze'!$J$48*999-$S$43-U43-2)+U43+4,RAND()*($S$43-5))+3)</f>
        <v>642</v>
      </c>
      <c r="T47" s="70" t="str">
        <f ca="1">F47</f>
        <v>-</v>
      </c>
      <c r="U47" s="70">
        <f ca="1">IF($T$47="+",1,-1)*(U43-S47)</f>
        <v>152</v>
      </c>
      <c r="V47" s="70" t="s">
        <v>10</v>
      </c>
      <c r="W47" s="70">
        <f ca="1">IF(T47="+",S47+U47,S47-U47)</f>
        <v>490</v>
      </c>
      <c r="X47" s="92">
        <f ca="1">IF(T47="+",S47+U47,IF(T47="-",S47-U47,IF(T47="x",S47*U47,IF(T47=":",S47/U47,"*fout*"))))-W47</f>
        <v>0</v>
      </c>
      <c r="Y47" s="82"/>
      <c r="Z47" s="42"/>
      <c r="AA47" s="42"/>
    </row>
    <row r="48" spans="1:27" ht="17.25" x14ac:dyDescent="0.3">
      <c r="A48" s="42"/>
      <c r="B48" s="42"/>
      <c r="C48" s="82"/>
      <c r="D48" s="91"/>
      <c r="E48" s="70"/>
      <c r="F48" s="70"/>
      <c r="G48" s="70"/>
      <c r="H48" s="70"/>
      <c r="I48" s="70"/>
      <c r="J48" s="92"/>
      <c r="K48" s="89"/>
      <c r="L48" s="91"/>
      <c r="M48" s="93"/>
      <c r="N48" s="93"/>
      <c r="O48" s="93"/>
      <c r="P48" s="92"/>
      <c r="Q48" s="89"/>
      <c r="R48" s="91"/>
      <c r="S48" s="70"/>
      <c r="T48" s="70"/>
      <c r="U48" s="70"/>
      <c r="V48" s="70"/>
      <c r="W48" s="70"/>
      <c r="X48" s="92"/>
      <c r="Y48" s="82"/>
      <c r="Z48" s="42"/>
      <c r="AA48" s="42"/>
    </row>
    <row r="49" spans="1:27" ht="17.25" x14ac:dyDescent="0.3">
      <c r="A49" s="42"/>
      <c r="B49" s="42"/>
      <c r="C49" s="82"/>
      <c r="D49" s="91"/>
      <c r="E49" s="70" t="s">
        <v>10</v>
      </c>
      <c r="F49" s="70"/>
      <c r="G49" s="70" t="s">
        <v>10</v>
      </c>
      <c r="H49" s="70"/>
      <c r="I49" s="70" t="s">
        <v>10</v>
      </c>
      <c r="J49" s="92"/>
      <c r="K49" s="89"/>
      <c r="L49" s="91"/>
      <c r="M49" s="96"/>
      <c r="N49" s="96"/>
      <c r="O49" s="97"/>
      <c r="P49" s="92"/>
      <c r="Q49" s="89"/>
      <c r="R49" s="91"/>
      <c r="S49" s="70" t="s">
        <v>10</v>
      </c>
      <c r="T49" s="70"/>
      <c r="U49" s="70" t="s">
        <v>10</v>
      </c>
      <c r="V49" s="70"/>
      <c r="W49" s="70" t="s">
        <v>10</v>
      </c>
      <c r="X49" s="92"/>
      <c r="Y49" s="82"/>
      <c r="Z49" s="42"/>
      <c r="AA49" s="42"/>
    </row>
    <row r="50" spans="1:27" ht="17.25" x14ac:dyDescent="0.3">
      <c r="A50" s="42"/>
      <c r="B50" s="42"/>
      <c r="C50" s="82"/>
      <c r="D50" s="91"/>
      <c r="E50" s="70"/>
      <c r="F50" s="70"/>
      <c r="G50" s="70"/>
      <c r="H50" s="70"/>
      <c r="I50" s="70"/>
      <c r="J50" s="92"/>
      <c r="K50" s="89"/>
      <c r="L50" s="91"/>
      <c r="M50" s="96"/>
      <c r="N50" s="96"/>
      <c r="O50" s="97"/>
      <c r="P50" s="92"/>
      <c r="Q50" s="89"/>
      <c r="R50" s="91"/>
      <c r="S50" s="70"/>
      <c r="T50" s="70"/>
      <c r="U50" s="70"/>
      <c r="V50" s="70"/>
      <c r="W50" s="70"/>
      <c r="X50" s="92"/>
      <c r="Y50" s="82"/>
      <c r="Z50" s="42"/>
      <c r="AA50" s="42"/>
    </row>
    <row r="51" spans="1:27" ht="17.25" x14ac:dyDescent="0.3">
      <c r="A51" s="42"/>
      <c r="B51" s="42"/>
      <c r="C51" s="82"/>
      <c r="D51" s="91"/>
      <c r="E51" s="70" t="s">
        <v>6</v>
      </c>
      <c r="F51" s="70" t="str">
        <f ca="1">IF(LEFT('De Keuze'!$J$6,1)="C",'De Keuze'!$J$12,"-")</f>
        <v>-</v>
      </c>
      <c r="G51" s="70" t="s">
        <v>7</v>
      </c>
      <c r="H51" s="70" t="s">
        <v>10</v>
      </c>
      <c r="I51" s="70" t="s">
        <v>8</v>
      </c>
      <c r="J51" s="92"/>
      <c r="K51" s="89"/>
      <c r="L51" s="91"/>
      <c r="M51" s="96"/>
      <c r="N51" s="96"/>
      <c r="O51" s="97"/>
      <c r="P51" s="92"/>
      <c r="Q51" s="89"/>
      <c r="R51" s="91"/>
      <c r="S51" s="70">
        <f ca="1">IF(S45="+",S43+S47,S43-S47)</f>
        <v>684</v>
      </c>
      <c r="T51" s="70" t="str">
        <f ca="1">F51</f>
        <v>-</v>
      </c>
      <c r="U51" s="70">
        <f ca="1">IF(U45="+",U43+U47,U43-U47)</f>
        <v>642</v>
      </c>
      <c r="V51" s="70" t="s">
        <v>10</v>
      </c>
      <c r="W51" s="70">
        <f ca="1">IF(T51="+",S51+U51,S51-U51)</f>
        <v>42</v>
      </c>
      <c r="X51" s="92">
        <f ca="1">IF(T51="+",S51+U51,IF(T51="-",S51-U51,IF(T51="x",S51*U51,IF(T51=":",S51/U51,"*fout*"))))-W51</f>
        <v>0</v>
      </c>
      <c r="Y51" s="82"/>
      <c r="Z51" s="42"/>
      <c r="AA51" s="42"/>
    </row>
    <row r="52" spans="1:27" ht="18" thickBot="1" x14ac:dyDescent="0.35">
      <c r="A52" s="42"/>
      <c r="B52" s="42"/>
      <c r="C52" s="82"/>
      <c r="D52" s="98"/>
      <c r="E52" s="99"/>
      <c r="F52" s="99"/>
      <c r="G52" s="99"/>
      <c r="H52" s="99"/>
      <c r="I52" s="99"/>
      <c r="J52" s="100"/>
      <c r="K52" s="89"/>
      <c r="L52" s="98"/>
      <c r="M52" s="101"/>
      <c r="N52" s="101"/>
      <c r="O52" s="99"/>
      <c r="P52" s="100"/>
      <c r="Q52" s="89"/>
      <c r="R52" s="98"/>
      <c r="S52" s="102">
        <f ca="1">IF(S45="+",S43+S47,IF(S45="-",S43-S47,IF(S45="x",S43*S47,IF(S45=":",S43/S47,"*fout*"))))-S51</f>
        <v>0</v>
      </c>
      <c r="T52" s="99"/>
      <c r="U52" s="102">
        <f ca="1">IF(U45="+",U43+U47,IF(U45="-",U43-U47,IF(U45="x",U43*U47,IF(U45=":",U43/U47,"*fout*"))))-U51</f>
        <v>0</v>
      </c>
      <c r="V52" s="99"/>
      <c r="W52" s="102">
        <f ca="1">IF(W45="+",W43+W47,IF(W45="-",W43-W47,IF(W45="x",W43*W47,IF(W45=":",W43/W47,"*fout*"))))-W51</f>
        <v>0</v>
      </c>
      <c r="X52" s="100">
        <f ca="1">ABS(S52)+ABS(U52)+ABS(W52)+ABS(X43)+ABS(X47)+ABS(X51)</f>
        <v>0</v>
      </c>
      <c r="Y52" s="82"/>
      <c r="Z52" s="42"/>
      <c r="AA52" s="42"/>
    </row>
    <row r="53" spans="1:27" ht="17.25" x14ac:dyDescent="0.3">
      <c r="A53" s="42"/>
      <c r="B53" s="4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3"/>
      <c r="N53" s="83"/>
      <c r="O53" s="82"/>
      <c r="P53" s="82"/>
      <c r="Q53" s="82"/>
      <c r="R53" s="82"/>
      <c r="S53" s="82"/>
      <c r="T53" s="82"/>
      <c r="U53" s="82"/>
      <c r="V53" s="82"/>
      <c r="W53" s="103" t="str">
        <f ca="1">IF(X53=0,"",IF(X53&lt;0,"overschrijden minimum:",IF(X53&gt;0,"Overschreiden maximum")))</f>
        <v/>
      </c>
      <c r="X53" s="82">
        <f ca="1">(MIN(1,S43:W51)-1)+(MAX(10000,S43:W51)-10000)</f>
        <v>0</v>
      </c>
      <c r="Y53" s="82"/>
      <c r="Z53" s="42"/>
      <c r="AA53" s="42"/>
    </row>
    <row r="54" spans="1:27" ht="17.25" x14ac:dyDescent="0.3">
      <c r="A54" s="42"/>
      <c r="B54" s="4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3"/>
      <c r="N54" s="83"/>
      <c r="O54" s="82"/>
      <c r="P54" s="82"/>
      <c r="Q54" s="82"/>
      <c r="R54" s="82"/>
      <c r="S54" s="82"/>
      <c r="T54" s="82"/>
      <c r="U54" s="82"/>
      <c r="V54" s="82"/>
      <c r="W54" s="103" t="str">
        <f ca="1">IF(X54=0,"","controle:")</f>
        <v/>
      </c>
      <c r="X54" s="82">
        <f ca="1">ABS(X52)+ABS(X53)</f>
        <v>0</v>
      </c>
      <c r="Y54" s="82">
        <f ca="1">X54</f>
        <v>0</v>
      </c>
      <c r="Z54" s="56"/>
      <c r="AA54" s="42"/>
    </row>
    <row r="55" spans="1:27" ht="17.25" x14ac:dyDescent="0.3">
      <c r="A55" s="42"/>
      <c r="B55" s="4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3"/>
      <c r="N55" s="83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42"/>
      <c r="AA55" s="42"/>
    </row>
    <row r="56" spans="1:27" ht="17.25" x14ac:dyDescent="0.3">
      <c r="A56" s="42"/>
      <c r="B56" s="42"/>
      <c r="C56" s="82"/>
      <c r="D56" s="69" t="s">
        <v>3</v>
      </c>
      <c r="E56" s="82"/>
      <c r="F56" s="82"/>
      <c r="G56" s="82"/>
      <c r="H56" s="82"/>
      <c r="I56" s="82"/>
      <c r="J56" s="82"/>
      <c r="K56" s="82"/>
      <c r="L56" s="82"/>
      <c r="M56" s="83"/>
      <c r="N56" s="83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42"/>
      <c r="AA56" s="42"/>
    </row>
    <row r="57" spans="1:27" ht="17.25" x14ac:dyDescent="0.3">
      <c r="A57" s="42"/>
      <c r="B57" s="4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3"/>
      <c r="N57" s="83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42"/>
      <c r="AA57" s="42"/>
    </row>
    <row r="58" spans="1:27" ht="17.25" x14ac:dyDescent="0.3">
      <c r="A58" s="42"/>
      <c r="B58" s="42"/>
      <c r="C58" s="82"/>
      <c r="D58" s="84" t="s">
        <v>29</v>
      </c>
      <c r="E58" s="82"/>
      <c r="F58" s="82"/>
      <c r="G58" s="82"/>
      <c r="H58" s="82"/>
      <c r="I58" s="82"/>
      <c r="J58" s="82"/>
      <c r="K58" s="82"/>
      <c r="L58" s="84" t="s">
        <v>27</v>
      </c>
      <c r="M58" s="85"/>
      <c r="N58" s="83"/>
      <c r="O58" s="82"/>
      <c r="P58" s="82"/>
      <c r="Q58" s="82"/>
      <c r="R58" s="84" t="s">
        <v>28</v>
      </c>
      <c r="S58" s="82"/>
      <c r="T58" s="82"/>
      <c r="U58" s="82"/>
      <c r="V58" s="82"/>
      <c r="W58" s="82"/>
      <c r="X58" s="82"/>
      <c r="Y58" s="82"/>
      <c r="Z58" s="42"/>
      <c r="AA58" s="42"/>
    </row>
    <row r="59" spans="1:27" ht="18" thickBot="1" x14ac:dyDescent="0.35">
      <c r="A59" s="42"/>
      <c r="B59" s="4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5"/>
      <c r="N59" s="83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42"/>
      <c r="AA59" s="42"/>
    </row>
    <row r="60" spans="1:27" ht="17.25" x14ac:dyDescent="0.3">
      <c r="A60" s="42"/>
      <c r="B60" s="42"/>
      <c r="C60" s="82"/>
      <c r="D60" s="86"/>
      <c r="E60" s="87"/>
      <c r="F60" s="87"/>
      <c r="G60" s="87"/>
      <c r="H60" s="87"/>
      <c r="I60" s="87"/>
      <c r="J60" s="88"/>
      <c r="K60" s="89"/>
      <c r="L60" s="86"/>
      <c r="M60" s="90"/>
      <c r="N60" s="90"/>
      <c r="O60" s="87"/>
      <c r="P60" s="88"/>
      <c r="Q60" s="89"/>
      <c r="R60" s="86"/>
      <c r="S60" s="87"/>
      <c r="T60" s="87"/>
      <c r="U60" s="87"/>
      <c r="V60" s="87"/>
      <c r="W60" s="87"/>
      <c r="X60" s="88"/>
      <c r="Y60" s="82"/>
      <c r="Z60" s="42"/>
      <c r="AA60" s="42"/>
    </row>
    <row r="61" spans="1:27" ht="17.25" x14ac:dyDescent="0.3">
      <c r="A61" s="42"/>
      <c r="B61" s="42"/>
      <c r="C61" s="82"/>
      <c r="D61" s="91"/>
      <c r="E61" s="70" t="s">
        <v>0</v>
      </c>
      <c r="F61" s="70" t="s">
        <v>24</v>
      </c>
      <c r="G61" s="70" t="s">
        <v>1</v>
      </c>
      <c r="H61" s="70" t="s">
        <v>10</v>
      </c>
      <c r="I61" s="70" t="s">
        <v>2</v>
      </c>
      <c r="J61" s="92"/>
      <c r="K61" s="89"/>
      <c r="L61" s="91"/>
      <c r="M61" s="146" t="s">
        <v>4</v>
      </c>
      <c r="N61" s="146" t="s">
        <v>10</v>
      </c>
      <c r="O61" s="104" t="s">
        <v>71</v>
      </c>
      <c r="P61" s="92"/>
      <c r="Q61" s="89"/>
      <c r="R61" s="91"/>
      <c r="S61" s="70">
        <f ca="1">ODD(RAND()*('De Keuze'!$J$48*10)+3)</f>
        <v>11</v>
      </c>
      <c r="T61" s="70" t="str">
        <f>F61</f>
        <v>x</v>
      </c>
      <c r="U61" s="70">
        <f ca="1">TRUNC(RAND()*('De Keuze'!J48*999/$S$61-2)+2)</f>
        <v>20</v>
      </c>
      <c r="V61" s="70" t="str">
        <f>H61</f>
        <v>=</v>
      </c>
      <c r="W61" s="70">
        <f ca="1">S61*U61</f>
        <v>220</v>
      </c>
      <c r="X61" s="92">
        <f ca="1">IF(T61="+",S61+U61,IF(T61="-",S61-U61,IF(T61="x",S61*U61,IF(T61=":",S61/U61,"*fout*"))))-W61</f>
        <v>0</v>
      </c>
      <c r="Y61" s="82"/>
      <c r="Z61" s="42"/>
      <c r="AA61" s="42"/>
    </row>
    <row r="62" spans="1:27" ht="17.25" x14ac:dyDescent="0.3">
      <c r="A62" s="42"/>
      <c r="B62" s="42"/>
      <c r="C62" s="82"/>
      <c r="D62" s="91"/>
      <c r="E62" s="70"/>
      <c r="F62" s="70"/>
      <c r="G62" s="70"/>
      <c r="H62" s="70"/>
      <c r="I62" s="70"/>
      <c r="J62" s="92"/>
      <c r="K62" s="89"/>
      <c r="L62" s="91"/>
      <c r="M62" s="146"/>
      <c r="N62" s="146"/>
      <c r="O62" s="70">
        <v>2</v>
      </c>
      <c r="P62" s="92"/>
      <c r="Q62" s="89"/>
      <c r="R62" s="91"/>
      <c r="S62" s="70"/>
      <c r="T62" s="70"/>
      <c r="U62" s="70"/>
      <c r="V62" s="70"/>
      <c r="W62" s="70"/>
      <c r="X62" s="92"/>
      <c r="Y62" s="82"/>
      <c r="Z62" s="42"/>
      <c r="AA62" s="42"/>
    </row>
    <row r="63" spans="1:27" ht="17.25" x14ac:dyDescent="0.3">
      <c r="A63" s="42"/>
      <c r="B63" s="42"/>
      <c r="C63" s="82"/>
      <c r="D63" s="91"/>
      <c r="E63" s="70" t="s">
        <v>24</v>
      </c>
      <c r="F63" s="70"/>
      <c r="G63" s="70" t="s">
        <v>16</v>
      </c>
      <c r="H63" s="70"/>
      <c r="I63" s="70" t="s">
        <v>18</v>
      </c>
      <c r="J63" s="92"/>
      <c r="K63" s="89"/>
      <c r="L63" s="91"/>
      <c r="M63" s="95"/>
      <c r="N63" s="95"/>
      <c r="O63" s="94"/>
      <c r="P63" s="92"/>
      <c r="Q63" s="89"/>
      <c r="R63" s="91"/>
      <c r="S63" s="70" t="str">
        <f>E63</f>
        <v>x</v>
      </c>
      <c r="T63" s="70"/>
      <c r="U63" s="70" t="str">
        <f>G63</f>
        <v>+</v>
      </c>
      <c r="V63" s="70"/>
      <c r="W63" s="70" t="str">
        <f>I63</f>
        <v>-</v>
      </c>
      <c r="X63" s="92"/>
      <c r="Y63" s="82"/>
      <c r="Z63" s="42"/>
      <c r="AA63" s="42"/>
    </row>
    <row r="64" spans="1:27" ht="17.25" x14ac:dyDescent="0.3">
      <c r="A64" s="42"/>
      <c r="B64" s="42"/>
      <c r="C64" s="82"/>
      <c r="D64" s="91"/>
      <c r="E64" s="70"/>
      <c r="F64" s="70"/>
      <c r="G64" s="70"/>
      <c r="H64" s="70"/>
      <c r="I64" s="70"/>
      <c r="J64" s="92"/>
      <c r="K64" s="89"/>
      <c r="L64" s="91"/>
      <c r="M64" s="96"/>
      <c r="N64" s="96"/>
      <c r="O64" s="94"/>
      <c r="P64" s="92"/>
      <c r="Q64" s="89"/>
      <c r="R64" s="91"/>
      <c r="S64" s="70"/>
      <c r="T64" s="70"/>
      <c r="U64" s="70"/>
      <c r="V64" s="70"/>
      <c r="W64" s="70"/>
      <c r="X64" s="92"/>
      <c r="Y64" s="82"/>
      <c r="Z64" s="42"/>
      <c r="AA64" s="42"/>
    </row>
    <row r="65" spans="1:27" ht="17.25" x14ac:dyDescent="0.3">
      <c r="A65" s="42"/>
      <c r="B65" s="42"/>
      <c r="C65" s="82"/>
      <c r="D65" s="91"/>
      <c r="E65" s="70" t="s">
        <v>3</v>
      </c>
      <c r="F65" s="70" t="s">
        <v>16</v>
      </c>
      <c r="G65" s="70" t="s">
        <v>4</v>
      </c>
      <c r="H65" s="70" t="s">
        <v>10</v>
      </c>
      <c r="I65" s="70" t="s">
        <v>5</v>
      </c>
      <c r="J65" s="92"/>
      <c r="K65" s="89"/>
      <c r="L65" s="91"/>
      <c r="M65" s="96"/>
      <c r="N65" s="96"/>
      <c r="O65" s="97"/>
      <c r="P65" s="92"/>
      <c r="Q65" s="89"/>
      <c r="R65" s="91"/>
      <c r="S65" s="70">
        <f ca="1">TRUNC(RAND()*(U61*(S61-1)/(S61+1)-1)+1)</f>
        <v>16</v>
      </c>
      <c r="T65" s="70" t="str">
        <f>F65</f>
        <v>+</v>
      </c>
      <c r="U65" s="70">
        <f ca="1">(U61*(S61-1)-S65*(S61+1))/2</f>
        <v>4</v>
      </c>
      <c r="V65" s="70" t="s">
        <v>10</v>
      </c>
      <c r="W65" s="70">
        <f ca="1">S65+U65</f>
        <v>20</v>
      </c>
      <c r="X65" s="92">
        <f ca="1">IF(T65="+",S65+U65,IF(T65="-",S65-U65,IF(T65="x",S65*U65,IF(T65=":",S65/U65,"*fout*"))))-W65</f>
        <v>0</v>
      </c>
      <c r="Y65" s="82"/>
      <c r="Z65" s="42"/>
      <c r="AA65" s="42"/>
    </row>
    <row r="66" spans="1:27" ht="17.25" x14ac:dyDescent="0.3">
      <c r="A66" s="42"/>
      <c r="B66" s="42"/>
      <c r="C66" s="82"/>
      <c r="D66" s="91"/>
      <c r="E66" s="70"/>
      <c r="F66" s="70"/>
      <c r="G66" s="70"/>
      <c r="H66" s="70"/>
      <c r="I66" s="70"/>
      <c r="J66" s="92"/>
      <c r="K66" s="89"/>
      <c r="L66" s="91"/>
      <c r="M66" s="96"/>
      <c r="N66" s="96"/>
      <c r="O66" s="97"/>
      <c r="P66" s="92"/>
      <c r="Q66" s="89"/>
      <c r="R66" s="91"/>
      <c r="S66" s="70"/>
      <c r="T66" s="70"/>
      <c r="U66" s="70"/>
      <c r="V66" s="70"/>
      <c r="W66" s="70"/>
      <c r="X66" s="92"/>
      <c r="Y66" s="82"/>
      <c r="Z66" s="42"/>
      <c r="AA66" s="42"/>
    </row>
    <row r="67" spans="1:27" ht="17.25" x14ac:dyDescent="0.3">
      <c r="A67" s="42"/>
      <c r="B67" s="42"/>
      <c r="C67" s="82"/>
      <c r="D67" s="91"/>
      <c r="E67" s="70" t="s">
        <v>10</v>
      </c>
      <c r="F67" s="70"/>
      <c r="G67" s="70" t="s">
        <v>10</v>
      </c>
      <c r="H67" s="70"/>
      <c r="I67" s="70" t="s">
        <v>10</v>
      </c>
      <c r="J67" s="92"/>
      <c r="K67" s="89"/>
      <c r="L67" s="91"/>
      <c r="M67" s="96"/>
      <c r="N67" s="96"/>
      <c r="O67" s="97"/>
      <c r="P67" s="92"/>
      <c r="Q67" s="89"/>
      <c r="R67" s="91"/>
      <c r="S67" s="70" t="s">
        <v>10</v>
      </c>
      <c r="T67" s="70"/>
      <c r="U67" s="70" t="s">
        <v>10</v>
      </c>
      <c r="V67" s="70"/>
      <c r="W67" s="70" t="s">
        <v>10</v>
      </c>
      <c r="X67" s="92"/>
      <c r="Y67" s="82"/>
      <c r="Z67" s="42"/>
      <c r="AA67" s="42"/>
    </row>
    <row r="68" spans="1:27" ht="17.25" x14ac:dyDescent="0.3">
      <c r="A68" s="42"/>
      <c r="B68" s="42"/>
      <c r="C68" s="82"/>
      <c r="D68" s="91"/>
      <c r="E68" s="70"/>
      <c r="F68" s="70"/>
      <c r="G68" s="70"/>
      <c r="H68" s="70"/>
      <c r="I68" s="70"/>
      <c r="J68" s="92"/>
      <c r="K68" s="89"/>
      <c r="L68" s="91"/>
      <c r="M68" s="96"/>
      <c r="N68" s="96"/>
      <c r="O68" s="97"/>
      <c r="P68" s="92"/>
      <c r="Q68" s="89"/>
      <c r="R68" s="91"/>
      <c r="S68" s="70"/>
      <c r="T68" s="70"/>
      <c r="U68" s="70"/>
      <c r="V68" s="70"/>
      <c r="W68" s="70"/>
      <c r="X68" s="92"/>
      <c r="Y68" s="82"/>
      <c r="Z68" s="42"/>
      <c r="AA68" s="42"/>
    </row>
    <row r="69" spans="1:27" ht="17.25" x14ac:dyDescent="0.3">
      <c r="A69" s="42"/>
      <c r="B69" s="42"/>
      <c r="C69" s="82"/>
      <c r="D69" s="91"/>
      <c r="E69" s="70" t="s">
        <v>6</v>
      </c>
      <c r="F69" s="70" t="s">
        <v>16</v>
      </c>
      <c r="G69" s="70" t="s">
        <v>7</v>
      </c>
      <c r="H69" s="70" t="s">
        <v>10</v>
      </c>
      <c r="I69" s="70" t="s">
        <v>8</v>
      </c>
      <c r="J69" s="92"/>
      <c r="K69" s="89"/>
      <c r="L69" s="91"/>
      <c r="M69" s="96"/>
      <c r="N69" s="96"/>
      <c r="O69" s="97"/>
      <c r="P69" s="92"/>
      <c r="Q69" s="89"/>
      <c r="R69" s="91"/>
      <c r="S69" s="70">
        <f ca="1">S61*S65</f>
        <v>176</v>
      </c>
      <c r="T69" s="70" t="str">
        <f>F69</f>
        <v>+</v>
      </c>
      <c r="U69" s="70">
        <f ca="1">U61+U65</f>
        <v>24</v>
      </c>
      <c r="V69" s="70" t="s">
        <v>10</v>
      </c>
      <c r="W69" s="70">
        <f ca="1">S69+U69</f>
        <v>200</v>
      </c>
      <c r="X69" s="92">
        <f ca="1">IF(T69="+",S69+U69,IF(T69="-",S69-U69,IF(T69="x",S69*U69,IF(T69=":",S69/U69,"*fout*"))))-W69</f>
        <v>0</v>
      </c>
      <c r="Y69" s="82"/>
      <c r="Z69" s="42"/>
      <c r="AA69" s="42"/>
    </row>
    <row r="70" spans="1:27" ht="18" thickBot="1" x14ac:dyDescent="0.35">
      <c r="A70" s="42"/>
      <c r="B70" s="42"/>
      <c r="C70" s="82"/>
      <c r="D70" s="98"/>
      <c r="E70" s="99"/>
      <c r="F70" s="99"/>
      <c r="G70" s="99"/>
      <c r="H70" s="99"/>
      <c r="I70" s="99"/>
      <c r="J70" s="100"/>
      <c r="K70" s="89"/>
      <c r="L70" s="98"/>
      <c r="M70" s="101"/>
      <c r="N70" s="101"/>
      <c r="O70" s="99"/>
      <c r="P70" s="100"/>
      <c r="Q70" s="89"/>
      <c r="R70" s="98"/>
      <c r="S70" s="102">
        <f ca="1">IF(S63="+",S61+S65,IF(S63="-",S61-S65,IF(S63="x",S61*S65,IF(S63=":",S61/S65,"*fout*"))))-S69</f>
        <v>0</v>
      </c>
      <c r="T70" s="99"/>
      <c r="U70" s="102">
        <f ca="1">IF(U63="+",U61+U65,IF(U63="-",U61-U65,IF(U63="x",U61*U65,IF(U63=":",U61/U65,"*fout*"))))-U69</f>
        <v>0</v>
      </c>
      <c r="V70" s="99"/>
      <c r="W70" s="102">
        <f ca="1">IF(W63="+",W61+W65,IF(W63="-",W61-W65,IF(W63="x",W61*W65,IF(W63=":",W61/W65,"*fout*"))))-W69</f>
        <v>0</v>
      </c>
      <c r="X70" s="100">
        <f ca="1">ABS(S70)+ABS(U70)+ABS(W70)+ABS(X61)+ABS(X65)+ABS(X69)</f>
        <v>0</v>
      </c>
      <c r="Y70" s="82"/>
      <c r="Z70" s="42"/>
      <c r="AA70" s="42"/>
    </row>
    <row r="71" spans="1:27" ht="17.25" x14ac:dyDescent="0.3">
      <c r="A71" s="42"/>
      <c r="B71" s="4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3"/>
      <c r="N71" s="83"/>
      <c r="O71" s="82"/>
      <c r="P71" s="82"/>
      <c r="Q71" s="82"/>
      <c r="R71" s="82"/>
      <c r="S71" s="82"/>
      <c r="T71" s="82"/>
      <c r="U71" s="82"/>
      <c r="V71" s="82"/>
      <c r="W71" s="103" t="str">
        <f ca="1">IF(X71=0,"",IF(X71&lt;0,"overschrijden minimum:",IF(X71&gt;0,"Overschreiden maximum")))</f>
        <v/>
      </c>
      <c r="X71" s="82">
        <f ca="1">(MIN(1,S61:W69)-1)+(MAX(10000,S61:W69)-10000)</f>
        <v>0</v>
      </c>
      <c r="Y71" s="82"/>
      <c r="Z71" s="42"/>
      <c r="AA71" s="42"/>
    </row>
    <row r="72" spans="1:27" ht="17.25" x14ac:dyDescent="0.3">
      <c r="A72" s="42"/>
      <c r="B72" s="4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3"/>
      <c r="N72" s="83"/>
      <c r="O72" s="82"/>
      <c r="P72" s="82"/>
      <c r="Q72" s="82"/>
      <c r="R72" s="82"/>
      <c r="S72" s="82"/>
      <c r="T72" s="82"/>
      <c r="U72" s="82"/>
      <c r="V72" s="82"/>
      <c r="W72" s="103" t="str">
        <f ca="1">IF(X72=0,"","controle:")</f>
        <v/>
      </c>
      <c r="X72" s="82">
        <f ca="1">ABS(X70)+ABS(X71)</f>
        <v>0</v>
      </c>
      <c r="Y72" s="82">
        <f ca="1">X72</f>
        <v>0</v>
      </c>
      <c r="Z72" s="56"/>
      <c r="AA72" s="42"/>
    </row>
    <row r="73" spans="1:27" ht="17.25" x14ac:dyDescent="0.3">
      <c r="A73" s="42"/>
      <c r="B73" s="4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3"/>
      <c r="N73" s="83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42"/>
      <c r="AA73" s="42"/>
    </row>
    <row r="74" spans="1:27" ht="17.25" x14ac:dyDescent="0.3">
      <c r="A74" s="42"/>
      <c r="B74" s="42"/>
      <c r="C74" s="82"/>
      <c r="D74" s="69" t="s">
        <v>4</v>
      </c>
      <c r="E74" s="82"/>
      <c r="F74" s="82"/>
      <c r="G74" s="82"/>
      <c r="H74" s="82"/>
      <c r="I74" s="82"/>
      <c r="J74" s="82"/>
      <c r="K74" s="82"/>
      <c r="L74" s="82"/>
      <c r="M74" s="83"/>
      <c r="N74" s="83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42"/>
      <c r="AA74" s="42"/>
    </row>
    <row r="75" spans="1:27" ht="17.25" x14ac:dyDescent="0.3">
      <c r="A75" s="42"/>
      <c r="B75" s="4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3"/>
      <c r="N75" s="83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42"/>
      <c r="AA75" s="42"/>
    </row>
    <row r="76" spans="1:27" ht="17.25" x14ac:dyDescent="0.3">
      <c r="A76" s="42"/>
      <c r="B76" s="42"/>
      <c r="C76" s="82"/>
      <c r="D76" s="84" t="s">
        <v>29</v>
      </c>
      <c r="E76" s="82"/>
      <c r="F76" s="82"/>
      <c r="G76" s="82"/>
      <c r="H76" s="82"/>
      <c r="I76" s="82"/>
      <c r="J76" s="82"/>
      <c r="K76" s="82"/>
      <c r="L76" s="84" t="s">
        <v>27</v>
      </c>
      <c r="M76" s="85"/>
      <c r="N76" s="83"/>
      <c r="O76" s="82"/>
      <c r="P76" s="82"/>
      <c r="Q76" s="82"/>
      <c r="R76" s="84" t="s">
        <v>28</v>
      </c>
      <c r="S76" s="82"/>
      <c r="T76" s="82"/>
      <c r="U76" s="82"/>
      <c r="V76" s="82"/>
      <c r="W76" s="82"/>
      <c r="X76" s="82"/>
      <c r="Y76" s="82"/>
      <c r="Z76" s="42"/>
      <c r="AA76" s="42"/>
    </row>
    <row r="77" spans="1:27" ht="18" thickBot="1" x14ac:dyDescent="0.35">
      <c r="A77" s="42"/>
      <c r="B77" s="4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5"/>
      <c r="N77" s="83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42"/>
      <c r="AA77" s="42"/>
    </row>
    <row r="78" spans="1:27" ht="17.25" x14ac:dyDescent="0.3">
      <c r="A78" s="42"/>
      <c r="B78" s="42"/>
      <c r="C78" s="82"/>
      <c r="D78" s="86"/>
      <c r="E78" s="87"/>
      <c r="F78" s="87"/>
      <c r="G78" s="87"/>
      <c r="H78" s="87"/>
      <c r="I78" s="87"/>
      <c r="J78" s="88"/>
      <c r="K78" s="89"/>
      <c r="L78" s="86"/>
      <c r="M78" s="90"/>
      <c r="N78" s="90"/>
      <c r="O78" s="87"/>
      <c r="P78" s="88"/>
      <c r="Q78" s="89"/>
      <c r="R78" s="86"/>
      <c r="S78" s="87"/>
      <c r="T78" s="87"/>
      <c r="U78" s="87"/>
      <c r="V78" s="87"/>
      <c r="W78" s="87"/>
      <c r="X78" s="88"/>
      <c r="Y78" s="82"/>
      <c r="Z78" s="42"/>
      <c r="AA78" s="42"/>
    </row>
    <row r="79" spans="1:27" ht="17.25" x14ac:dyDescent="0.3">
      <c r="A79" s="42"/>
      <c r="B79" s="42"/>
      <c r="C79" s="82"/>
      <c r="D79" s="91"/>
      <c r="E79" s="70" t="s">
        <v>0</v>
      </c>
      <c r="F79" s="70" t="s">
        <v>24</v>
      </c>
      <c r="G79" s="70" t="s">
        <v>1</v>
      </c>
      <c r="H79" s="70" t="s">
        <v>10</v>
      </c>
      <c r="I79" s="70" t="s">
        <v>2</v>
      </c>
      <c r="J79" s="92"/>
      <c r="K79" s="89"/>
      <c r="L79" s="91"/>
      <c r="M79" s="146" t="s">
        <v>4</v>
      </c>
      <c r="N79" s="146" t="s">
        <v>10</v>
      </c>
      <c r="O79" s="104" t="s">
        <v>30</v>
      </c>
      <c r="P79" s="92"/>
      <c r="Q79" s="89"/>
      <c r="R79" s="91"/>
      <c r="S79" s="70">
        <f ca="1">TRUNC(S83/('De Keuze'!$J$48))</f>
        <v>14</v>
      </c>
      <c r="T79" s="70" t="str">
        <f>F79</f>
        <v>x</v>
      </c>
      <c r="U79" s="70">
        <f ca="1">TRUNC(RAND()*('De Keuze'!$J$48*9)+4*'De Keuze'!$J$48+5)</f>
        <v>16</v>
      </c>
      <c r="V79" s="70" t="str">
        <f>H79</f>
        <v>=</v>
      </c>
      <c r="W79" s="70">
        <f ca="1">S79*U79</f>
        <v>224</v>
      </c>
      <c r="X79" s="92">
        <f ca="1">IF(T79="+",S79+U79,IF(T79="-",S79-U79,IF(T79="x",S79*U79,IF(T79=":",S79/U79,"*fout*"))))-W79</f>
        <v>0</v>
      </c>
      <c r="Y79" s="82"/>
      <c r="Z79" s="42"/>
      <c r="AA79" s="42"/>
    </row>
    <row r="80" spans="1:27" ht="17.25" x14ac:dyDescent="0.3">
      <c r="A80" s="42"/>
      <c r="B80" s="42"/>
      <c r="C80" s="82"/>
      <c r="D80" s="91"/>
      <c r="E80" s="70"/>
      <c r="F80" s="70"/>
      <c r="G80" s="70"/>
      <c r="H80" s="70"/>
      <c r="I80" s="70"/>
      <c r="J80" s="92"/>
      <c r="K80" s="89"/>
      <c r="L80" s="91"/>
      <c r="M80" s="146"/>
      <c r="N80" s="146"/>
      <c r="O80" s="70">
        <v>2</v>
      </c>
      <c r="P80" s="92"/>
      <c r="Q80" s="89"/>
      <c r="R80" s="91"/>
      <c r="S80" s="70"/>
      <c r="T80" s="70"/>
      <c r="U80" s="70"/>
      <c r="V80" s="70"/>
      <c r="W80" s="70"/>
      <c r="X80" s="92"/>
      <c r="Y80" s="82"/>
      <c r="Z80" s="42"/>
      <c r="AA80" s="42"/>
    </row>
    <row r="81" spans="1:27" ht="17.25" x14ac:dyDescent="0.3">
      <c r="A81" s="42"/>
      <c r="B81" s="42"/>
      <c r="C81" s="82"/>
      <c r="D81" s="91"/>
      <c r="E81" s="70" t="s">
        <v>24</v>
      </c>
      <c r="F81" s="70"/>
      <c r="G81" s="70" t="s">
        <v>16</v>
      </c>
      <c r="H81" s="70"/>
      <c r="I81" s="70" t="s">
        <v>16</v>
      </c>
      <c r="J81" s="92"/>
      <c r="K81" s="89"/>
      <c r="L81" s="91"/>
      <c r="M81" s="95"/>
      <c r="N81" s="95"/>
      <c r="O81" s="94"/>
      <c r="P81" s="92"/>
      <c r="Q81" s="89"/>
      <c r="R81" s="91"/>
      <c r="S81" s="70" t="str">
        <f>E81</f>
        <v>x</v>
      </c>
      <c r="T81" s="70"/>
      <c r="U81" s="70" t="str">
        <f>G81</f>
        <v>+</v>
      </c>
      <c r="V81" s="70"/>
      <c r="W81" s="70" t="str">
        <f>I81</f>
        <v>+</v>
      </c>
      <c r="X81" s="92"/>
      <c r="Y81" s="82"/>
      <c r="Z81" s="42"/>
      <c r="AA81" s="42"/>
    </row>
    <row r="82" spans="1:27" ht="17.25" x14ac:dyDescent="0.3">
      <c r="A82" s="42"/>
      <c r="B82" s="42"/>
      <c r="C82" s="82"/>
      <c r="D82" s="91"/>
      <c r="E82" s="70"/>
      <c r="F82" s="70"/>
      <c r="G82" s="70"/>
      <c r="H82" s="70"/>
      <c r="I82" s="70"/>
      <c r="J82" s="92"/>
      <c r="K82" s="89"/>
      <c r="L82" s="91"/>
      <c r="M82" s="96"/>
      <c r="N82" s="96"/>
      <c r="O82" s="94"/>
      <c r="P82" s="92"/>
      <c r="Q82" s="89"/>
      <c r="R82" s="91"/>
      <c r="S82" s="70"/>
      <c r="T82" s="70"/>
      <c r="U82" s="70"/>
      <c r="V82" s="70"/>
      <c r="W82" s="70"/>
      <c r="X82" s="92"/>
      <c r="Y82" s="82"/>
      <c r="Z82" s="42"/>
      <c r="AA82" s="42"/>
    </row>
    <row r="83" spans="1:27" ht="17.25" x14ac:dyDescent="0.3">
      <c r="A83" s="42"/>
      <c r="B83" s="42"/>
      <c r="C83" s="82"/>
      <c r="D83" s="91"/>
      <c r="E83" s="70" t="s">
        <v>3</v>
      </c>
      <c r="F83" s="70" t="s">
        <v>18</v>
      </c>
      <c r="G83" s="70" t="s">
        <v>4</v>
      </c>
      <c r="H83" s="70" t="s">
        <v>10</v>
      </c>
      <c r="I83" s="70" t="s">
        <v>5</v>
      </c>
      <c r="J83" s="92"/>
      <c r="K83" s="89"/>
      <c r="L83" s="91"/>
      <c r="M83" s="96"/>
      <c r="N83" s="96"/>
      <c r="O83" s="97"/>
      <c r="P83" s="92"/>
      <c r="Q83" s="89"/>
      <c r="R83" s="91"/>
      <c r="S83" s="70">
        <f ca="1">U79-EVEN(RAND()*(2*'De Keuze'!$J$48))</f>
        <v>14</v>
      </c>
      <c r="T83" s="70" t="str">
        <f>F83</f>
        <v>-</v>
      </c>
      <c r="U83" s="70">
        <f ca="1">(S79-1)*(U79-S83)/2</f>
        <v>13</v>
      </c>
      <c r="V83" s="70" t="s">
        <v>10</v>
      </c>
      <c r="W83" s="70">
        <f ca="1">S83-U83</f>
        <v>1</v>
      </c>
      <c r="X83" s="92">
        <f ca="1">IF(T83="+",S83+U83,IF(T83="-",S83-U83,IF(T83="x",S83*U83,IF(T83=":",S83/U83,"*fout*"))))-W83</f>
        <v>0</v>
      </c>
      <c r="Y83" s="82"/>
      <c r="Z83" s="42"/>
      <c r="AA83" s="42"/>
    </row>
    <row r="84" spans="1:27" ht="17.25" x14ac:dyDescent="0.3">
      <c r="A84" s="42"/>
      <c r="B84" s="42"/>
      <c r="C84" s="82"/>
      <c r="D84" s="91"/>
      <c r="E84" s="70"/>
      <c r="F84" s="70"/>
      <c r="G84" s="70"/>
      <c r="H84" s="70"/>
      <c r="I84" s="70"/>
      <c r="J84" s="92"/>
      <c r="K84" s="89"/>
      <c r="L84" s="91"/>
      <c r="M84" s="96"/>
      <c r="N84" s="96"/>
      <c r="O84" s="97"/>
      <c r="P84" s="92"/>
      <c r="Q84" s="89"/>
      <c r="R84" s="91"/>
      <c r="S84" s="70"/>
      <c r="T84" s="70"/>
      <c r="U84" s="70"/>
      <c r="V84" s="70"/>
      <c r="W84" s="70"/>
      <c r="X84" s="92"/>
      <c r="Y84" s="82"/>
      <c r="Z84" s="42"/>
      <c r="AA84" s="42"/>
    </row>
    <row r="85" spans="1:27" ht="17.25" x14ac:dyDescent="0.3">
      <c r="A85" s="42"/>
      <c r="B85" s="42"/>
      <c r="C85" s="82"/>
      <c r="D85" s="91"/>
      <c r="E85" s="70" t="s">
        <v>10</v>
      </c>
      <c r="F85" s="70"/>
      <c r="G85" s="70" t="s">
        <v>10</v>
      </c>
      <c r="H85" s="70"/>
      <c r="I85" s="70" t="s">
        <v>10</v>
      </c>
      <c r="J85" s="92"/>
      <c r="K85" s="89"/>
      <c r="L85" s="91"/>
      <c r="M85" s="96"/>
      <c r="N85" s="96"/>
      <c r="O85" s="97"/>
      <c r="P85" s="92"/>
      <c r="Q85" s="89"/>
      <c r="R85" s="91"/>
      <c r="S85" s="70" t="s">
        <v>10</v>
      </c>
      <c r="T85" s="70"/>
      <c r="U85" s="70" t="s">
        <v>10</v>
      </c>
      <c r="V85" s="70"/>
      <c r="W85" s="70" t="s">
        <v>10</v>
      </c>
      <c r="X85" s="92"/>
      <c r="Y85" s="82"/>
      <c r="Z85" s="42"/>
      <c r="AA85" s="42"/>
    </row>
    <row r="86" spans="1:27" ht="17.25" x14ac:dyDescent="0.3">
      <c r="A86" s="42"/>
      <c r="B86" s="42"/>
      <c r="C86" s="82"/>
      <c r="D86" s="91"/>
      <c r="E86" s="70"/>
      <c r="F86" s="70"/>
      <c r="G86" s="70"/>
      <c r="H86" s="70"/>
      <c r="I86" s="70"/>
      <c r="J86" s="92"/>
      <c r="K86" s="89"/>
      <c r="L86" s="91"/>
      <c r="M86" s="96"/>
      <c r="N86" s="96"/>
      <c r="O86" s="97"/>
      <c r="P86" s="92"/>
      <c r="Q86" s="89"/>
      <c r="R86" s="91"/>
      <c r="S86" s="70"/>
      <c r="T86" s="70"/>
      <c r="U86" s="70"/>
      <c r="V86" s="70"/>
      <c r="W86" s="70"/>
      <c r="X86" s="92"/>
      <c r="Y86" s="82"/>
      <c r="Z86" s="42"/>
      <c r="AA86" s="42"/>
    </row>
    <row r="87" spans="1:27" ht="17.25" x14ac:dyDescent="0.3">
      <c r="A87" s="42"/>
      <c r="B87" s="42"/>
      <c r="C87" s="82"/>
      <c r="D87" s="91"/>
      <c r="E87" s="70" t="s">
        <v>6</v>
      </c>
      <c r="F87" s="70" t="s">
        <v>16</v>
      </c>
      <c r="G87" s="70" t="s">
        <v>7</v>
      </c>
      <c r="H87" s="70" t="s">
        <v>10</v>
      </c>
      <c r="I87" s="70" t="s">
        <v>8</v>
      </c>
      <c r="J87" s="92"/>
      <c r="K87" s="89"/>
      <c r="L87" s="91"/>
      <c r="M87" s="96"/>
      <c r="N87" s="96"/>
      <c r="O87" s="97"/>
      <c r="P87" s="92"/>
      <c r="Q87" s="89"/>
      <c r="R87" s="91"/>
      <c r="S87" s="70">
        <f ca="1">S79*S83</f>
        <v>196</v>
      </c>
      <c r="T87" s="70" t="str">
        <f>F87</f>
        <v>+</v>
      </c>
      <c r="U87" s="70">
        <f ca="1">U79+U83</f>
        <v>29</v>
      </c>
      <c r="V87" s="70" t="s">
        <v>10</v>
      </c>
      <c r="W87" s="70">
        <f ca="1">S87+U87</f>
        <v>225</v>
      </c>
      <c r="X87" s="92">
        <f ca="1">IF(T87="+",S87+U87,IF(T87="-",S87-U87,IF(T87="x",S87*U87,IF(T87=":",S87/U87,"*fout*"))))-W87</f>
        <v>0</v>
      </c>
      <c r="Y87" s="82"/>
      <c r="Z87" s="42"/>
      <c r="AA87" s="42"/>
    </row>
    <row r="88" spans="1:27" ht="18" thickBot="1" x14ac:dyDescent="0.35">
      <c r="A88" s="42"/>
      <c r="B88" s="42"/>
      <c r="C88" s="82"/>
      <c r="D88" s="98"/>
      <c r="E88" s="99"/>
      <c r="F88" s="99"/>
      <c r="G88" s="99"/>
      <c r="H88" s="99"/>
      <c r="I88" s="99"/>
      <c r="J88" s="100"/>
      <c r="K88" s="89"/>
      <c r="L88" s="98"/>
      <c r="M88" s="101"/>
      <c r="N88" s="101"/>
      <c r="O88" s="99"/>
      <c r="P88" s="100"/>
      <c r="Q88" s="89"/>
      <c r="R88" s="98"/>
      <c r="S88" s="102">
        <f ca="1">IF(S81="+",S79+S83,IF(S81="-",S79-S83,IF(S81="x",S79*S83,IF(S81=":",S79/S83,"*fout*"))))-S87</f>
        <v>0</v>
      </c>
      <c r="T88" s="99"/>
      <c r="U88" s="102">
        <f ca="1">IF(U81="+",U79+U83,IF(U81="-",U79-U83,IF(U81="x",U79*U83,IF(U81=":",U79/U83,"*fout*"))))-U87</f>
        <v>0</v>
      </c>
      <c r="V88" s="99"/>
      <c r="W88" s="102">
        <f ca="1">IF(W81="+",W79+W83,IF(W81="-",W79-W83,IF(W81="x",W79*W83,IF(W81=":",W79/W83,"*fout*"))))-W87</f>
        <v>0</v>
      </c>
      <c r="X88" s="100">
        <f ca="1">ABS(S88)+ABS(U88)+ABS(W88)+ABS(X79)+ABS(X83)+ABS(X87)</f>
        <v>0</v>
      </c>
      <c r="Y88" s="82"/>
      <c r="Z88" s="42"/>
      <c r="AA88" s="42"/>
    </row>
    <row r="89" spans="1:27" ht="17.25" x14ac:dyDescent="0.3">
      <c r="A89" s="42"/>
      <c r="B89" s="4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3"/>
      <c r="N89" s="83"/>
      <c r="O89" s="82"/>
      <c r="P89" s="82"/>
      <c r="Q89" s="82"/>
      <c r="R89" s="82"/>
      <c r="S89" s="82"/>
      <c r="T89" s="82"/>
      <c r="U89" s="82"/>
      <c r="V89" s="82"/>
      <c r="W89" s="103" t="str">
        <f ca="1">IF(X89=0,"",IF(X89&lt;0,"overschrijden minimum:",IF(X89&gt;0,"Overschreiden maximum")))</f>
        <v/>
      </c>
      <c r="X89" s="82">
        <f ca="1">(MIN(1,S79:W87)-1)+(MAX(10000,S79:W87)-10000)</f>
        <v>0</v>
      </c>
      <c r="Y89" s="82"/>
      <c r="Z89" s="42"/>
      <c r="AA89" s="42"/>
    </row>
    <row r="90" spans="1:27" ht="17.25" x14ac:dyDescent="0.3">
      <c r="A90" s="42"/>
      <c r="B90" s="4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3"/>
      <c r="N90" s="83"/>
      <c r="O90" s="82"/>
      <c r="P90" s="82"/>
      <c r="Q90" s="82"/>
      <c r="R90" s="82"/>
      <c r="S90" s="82"/>
      <c r="T90" s="82"/>
      <c r="U90" s="82"/>
      <c r="V90" s="82"/>
      <c r="W90" s="103" t="str">
        <f ca="1">IF(X90=0,"","controle:")</f>
        <v/>
      </c>
      <c r="X90" s="82">
        <f ca="1">ABS(X88)+ABS(X89)</f>
        <v>0</v>
      </c>
      <c r="Y90" s="82">
        <f ca="1">X90</f>
        <v>0</v>
      </c>
      <c r="Z90" s="56"/>
      <c r="AA90" s="42"/>
    </row>
    <row r="91" spans="1:27" ht="17.25" x14ac:dyDescent="0.3">
      <c r="A91" s="42"/>
      <c r="B91" s="4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3"/>
      <c r="N91" s="83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42"/>
      <c r="AA91" s="42"/>
    </row>
    <row r="92" spans="1:27" ht="17.25" x14ac:dyDescent="0.3">
      <c r="A92" s="42"/>
      <c r="B92" s="42"/>
      <c r="C92" s="82"/>
      <c r="D92" s="69" t="s">
        <v>5</v>
      </c>
      <c r="E92" s="82"/>
      <c r="F92" s="82"/>
      <c r="G92" s="82"/>
      <c r="H92" s="82"/>
      <c r="I92" s="82"/>
      <c r="J92" s="82"/>
      <c r="K92" s="82"/>
      <c r="L92" s="82"/>
      <c r="M92" s="83"/>
      <c r="N92" s="83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42"/>
      <c r="AA92" s="42"/>
    </row>
    <row r="93" spans="1:27" ht="17.25" x14ac:dyDescent="0.3">
      <c r="A93" s="42"/>
      <c r="B93" s="4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3"/>
      <c r="N93" s="83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42"/>
      <c r="AA93" s="42"/>
    </row>
    <row r="94" spans="1:27" ht="17.25" x14ac:dyDescent="0.3">
      <c r="A94" s="42"/>
      <c r="B94" s="42"/>
      <c r="C94" s="82"/>
      <c r="D94" s="84" t="s">
        <v>29</v>
      </c>
      <c r="E94" s="82"/>
      <c r="F94" s="82"/>
      <c r="G94" s="82"/>
      <c r="H94" s="82"/>
      <c r="I94" s="82"/>
      <c r="J94" s="82"/>
      <c r="K94" s="82"/>
      <c r="L94" s="84" t="s">
        <v>27</v>
      </c>
      <c r="M94" s="85"/>
      <c r="N94" s="83"/>
      <c r="O94" s="82"/>
      <c r="P94" s="82"/>
      <c r="Q94" s="82"/>
      <c r="R94" s="84" t="s">
        <v>28</v>
      </c>
      <c r="S94" s="82"/>
      <c r="T94" s="82"/>
      <c r="U94" s="82"/>
      <c r="V94" s="82"/>
      <c r="W94" s="82"/>
      <c r="X94" s="82"/>
      <c r="Y94" s="82"/>
      <c r="Z94" s="42"/>
      <c r="AA94" s="42"/>
    </row>
    <row r="95" spans="1:27" ht="18" thickBot="1" x14ac:dyDescent="0.35">
      <c r="A95" s="42"/>
      <c r="B95" s="4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5"/>
      <c r="N95" s="83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42"/>
      <c r="AA95" s="42"/>
    </row>
    <row r="96" spans="1:27" ht="17.25" x14ac:dyDescent="0.3">
      <c r="A96" s="42"/>
      <c r="B96" s="42"/>
      <c r="C96" s="82"/>
      <c r="D96" s="86"/>
      <c r="E96" s="87"/>
      <c r="F96" s="87"/>
      <c r="G96" s="87"/>
      <c r="H96" s="87"/>
      <c r="I96" s="87"/>
      <c r="J96" s="88"/>
      <c r="K96" s="89"/>
      <c r="L96" s="86"/>
      <c r="M96" s="90"/>
      <c r="N96" s="90"/>
      <c r="O96" s="87"/>
      <c r="P96" s="88"/>
      <c r="Q96" s="89"/>
      <c r="R96" s="86"/>
      <c r="S96" s="87"/>
      <c r="T96" s="87"/>
      <c r="U96" s="87"/>
      <c r="V96" s="87"/>
      <c r="W96" s="87"/>
      <c r="X96" s="88"/>
      <c r="Y96" s="82"/>
      <c r="Z96" s="42"/>
      <c r="AA96" s="42"/>
    </row>
    <row r="97" spans="1:27" ht="17.25" x14ac:dyDescent="0.3">
      <c r="A97" s="42"/>
      <c r="B97" s="42"/>
      <c r="C97" s="82"/>
      <c r="D97" s="91"/>
      <c r="E97" s="70" t="s">
        <v>0</v>
      </c>
      <c r="F97" s="70" t="s">
        <v>24</v>
      </c>
      <c r="G97" s="70" t="s">
        <v>1</v>
      </c>
      <c r="H97" s="70" t="s">
        <v>10</v>
      </c>
      <c r="I97" s="70" t="s">
        <v>2</v>
      </c>
      <c r="J97" s="92"/>
      <c r="K97" s="89"/>
      <c r="L97" s="91"/>
      <c r="M97" s="146" t="s">
        <v>3</v>
      </c>
      <c r="N97" s="146" t="s">
        <v>10</v>
      </c>
      <c r="O97" s="104" t="s">
        <v>31</v>
      </c>
      <c r="P97" s="92"/>
      <c r="Q97" s="89"/>
      <c r="R97" s="91"/>
      <c r="S97" s="70">
        <f ca="1">TRUNC(RAND()*('De Keuze'!$J$48*100)+2)</f>
        <v>3</v>
      </c>
      <c r="T97" s="70" t="str">
        <f>F97</f>
        <v>x</v>
      </c>
      <c r="U97" s="70">
        <f ca="1">ODD(MAX(4,RAND()*('De Keuze'!$J$48*999.9/S97-1))-1)</f>
        <v>103</v>
      </c>
      <c r="V97" s="70" t="str">
        <f>H97</f>
        <v>=</v>
      </c>
      <c r="W97" s="70">
        <f ca="1">S97*U97</f>
        <v>309</v>
      </c>
      <c r="X97" s="92">
        <f ca="1">IF(T97="+",S97+U97,IF(T97="-",S97-U97,IF(T97="x",S97*U97,IF(T97=":",S97/U97,"*fout*"))))-W97</f>
        <v>0</v>
      </c>
      <c r="Y97" s="82"/>
      <c r="Z97" s="42"/>
      <c r="AA97" s="42"/>
    </row>
    <row r="98" spans="1:27" ht="17.25" x14ac:dyDescent="0.3">
      <c r="A98" s="42"/>
      <c r="B98" s="42"/>
      <c r="C98" s="82"/>
      <c r="D98" s="91"/>
      <c r="E98" s="70"/>
      <c r="F98" s="70"/>
      <c r="G98" s="70"/>
      <c r="H98" s="70"/>
      <c r="I98" s="70"/>
      <c r="J98" s="92"/>
      <c r="K98" s="89"/>
      <c r="L98" s="91"/>
      <c r="M98" s="146"/>
      <c r="N98" s="146"/>
      <c r="O98" s="70">
        <v>2</v>
      </c>
      <c r="P98" s="92"/>
      <c r="Q98" s="89"/>
      <c r="R98" s="91"/>
      <c r="S98" s="70"/>
      <c r="T98" s="70"/>
      <c r="U98" s="70"/>
      <c r="V98" s="70"/>
      <c r="W98" s="70"/>
      <c r="X98" s="92"/>
      <c r="Y98" s="82"/>
      <c r="Z98" s="42"/>
      <c r="AA98" s="42"/>
    </row>
    <row r="99" spans="1:27" ht="17.25" x14ac:dyDescent="0.3">
      <c r="A99" s="42"/>
      <c r="B99" s="42"/>
      <c r="C99" s="82"/>
      <c r="D99" s="91"/>
      <c r="E99" s="70" t="s">
        <v>16</v>
      </c>
      <c r="F99" s="70"/>
      <c r="G99" s="70" t="s">
        <v>24</v>
      </c>
      <c r="H99" s="70"/>
      <c r="I99" s="70" t="s">
        <v>18</v>
      </c>
      <c r="J99" s="92"/>
      <c r="K99" s="89"/>
      <c r="L99" s="91"/>
      <c r="M99" s="95"/>
      <c r="N99" s="95"/>
      <c r="O99" s="94"/>
      <c r="P99" s="92"/>
      <c r="Q99" s="89"/>
      <c r="R99" s="91"/>
      <c r="S99" s="70" t="str">
        <f>E99</f>
        <v>+</v>
      </c>
      <c r="T99" s="70"/>
      <c r="U99" s="70" t="str">
        <f>G99</f>
        <v>x</v>
      </c>
      <c r="V99" s="70"/>
      <c r="W99" s="70" t="str">
        <f>I99</f>
        <v>-</v>
      </c>
      <c r="X99" s="92"/>
      <c r="Y99" s="82"/>
      <c r="Z99" s="42"/>
      <c r="AA99" s="42"/>
    </row>
    <row r="100" spans="1:27" ht="17.25" x14ac:dyDescent="0.3">
      <c r="A100" s="42"/>
      <c r="B100" s="42"/>
      <c r="C100" s="82"/>
      <c r="D100" s="91"/>
      <c r="E100" s="70"/>
      <c r="F100" s="70"/>
      <c r="G100" s="70"/>
      <c r="H100" s="70"/>
      <c r="I100" s="70"/>
      <c r="J100" s="92"/>
      <c r="K100" s="89"/>
      <c r="L100" s="91"/>
      <c r="M100" s="96"/>
      <c r="N100" s="96"/>
      <c r="O100" s="94"/>
      <c r="P100" s="92"/>
      <c r="Q100" s="89"/>
      <c r="R100" s="91"/>
      <c r="S100" s="70"/>
      <c r="T100" s="70"/>
      <c r="U100" s="70"/>
      <c r="V100" s="70"/>
      <c r="W100" s="70"/>
      <c r="X100" s="92"/>
      <c r="Y100" s="82"/>
      <c r="Z100" s="42"/>
      <c r="AA100" s="42"/>
    </row>
    <row r="101" spans="1:27" ht="17.25" x14ac:dyDescent="0.3">
      <c r="A101" s="42"/>
      <c r="B101" s="42"/>
      <c r="C101" s="82"/>
      <c r="D101" s="91"/>
      <c r="E101" s="70" t="s">
        <v>3</v>
      </c>
      <c r="F101" s="70" t="s">
        <v>18</v>
      </c>
      <c r="G101" s="70" t="s">
        <v>4</v>
      </c>
      <c r="H101" s="70" t="s">
        <v>10</v>
      </c>
      <c r="I101" s="70" t="s">
        <v>5</v>
      </c>
      <c r="J101" s="92"/>
      <c r="K101" s="89"/>
      <c r="L101" s="91"/>
      <c r="M101" s="96"/>
      <c r="N101" s="96"/>
      <c r="O101" s="97"/>
      <c r="P101" s="92"/>
      <c r="Q101" s="89"/>
      <c r="R101" s="91"/>
      <c r="S101" s="70">
        <f ca="1">(U97-1)*(S97-U101)/2</f>
        <v>102</v>
      </c>
      <c r="T101" s="70" t="str">
        <f>F101</f>
        <v>-</v>
      </c>
      <c r="U101" s="70">
        <f ca="1">TRUNC(RAND()*(S97/2-1)+1)</f>
        <v>1</v>
      </c>
      <c r="V101" s="70" t="s">
        <v>10</v>
      </c>
      <c r="W101" s="70">
        <f ca="1">S101-U101</f>
        <v>101</v>
      </c>
      <c r="X101" s="92">
        <f ca="1">IF(T101="+",S101+U101,IF(T101="-",S101-U101,IF(T101="x",S101*U101,IF(T101=":",S101/U101,"*fout*"))))-W101</f>
        <v>0</v>
      </c>
      <c r="Y101" s="82"/>
      <c r="Z101" s="42"/>
      <c r="AA101" s="42"/>
    </row>
    <row r="102" spans="1:27" ht="17.25" x14ac:dyDescent="0.3">
      <c r="A102" s="42"/>
      <c r="B102" s="42"/>
      <c r="C102" s="82"/>
      <c r="D102" s="91"/>
      <c r="E102" s="70"/>
      <c r="F102" s="70"/>
      <c r="G102" s="70"/>
      <c r="H102" s="70"/>
      <c r="I102" s="70"/>
      <c r="J102" s="92"/>
      <c r="K102" s="89"/>
      <c r="L102" s="91"/>
      <c r="M102" s="96"/>
      <c r="N102" s="96"/>
      <c r="O102" s="97"/>
      <c r="P102" s="92"/>
      <c r="Q102" s="89"/>
      <c r="R102" s="91"/>
      <c r="S102" s="70"/>
      <c r="T102" s="70"/>
      <c r="U102" s="70"/>
      <c r="V102" s="70"/>
      <c r="W102" s="70"/>
      <c r="X102" s="92"/>
      <c r="Y102" s="82"/>
      <c r="Z102" s="42"/>
      <c r="AA102" s="42"/>
    </row>
    <row r="103" spans="1:27" ht="17.25" x14ac:dyDescent="0.3">
      <c r="A103" s="42"/>
      <c r="B103" s="42"/>
      <c r="C103" s="82"/>
      <c r="D103" s="91"/>
      <c r="E103" s="70" t="s">
        <v>10</v>
      </c>
      <c r="F103" s="70"/>
      <c r="G103" s="70" t="s">
        <v>10</v>
      </c>
      <c r="H103" s="70"/>
      <c r="I103" s="70" t="s">
        <v>10</v>
      </c>
      <c r="J103" s="92"/>
      <c r="K103" s="89"/>
      <c r="L103" s="91"/>
      <c r="M103" s="96"/>
      <c r="N103" s="96"/>
      <c r="O103" s="97"/>
      <c r="P103" s="92"/>
      <c r="Q103" s="89"/>
      <c r="R103" s="91"/>
      <c r="S103" s="70" t="s">
        <v>10</v>
      </c>
      <c r="T103" s="70"/>
      <c r="U103" s="70" t="s">
        <v>10</v>
      </c>
      <c r="V103" s="70"/>
      <c r="W103" s="70" t="s">
        <v>10</v>
      </c>
      <c r="X103" s="92"/>
      <c r="Y103" s="82"/>
      <c r="Z103" s="42"/>
      <c r="AA103" s="42"/>
    </row>
    <row r="104" spans="1:27" ht="17.25" x14ac:dyDescent="0.3">
      <c r="A104" s="42"/>
      <c r="B104" s="42"/>
      <c r="C104" s="82"/>
      <c r="D104" s="91"/>
      <c r="E104" s="70"/>
      <c r="F104" s="70"/>
      <c r="G104" s="70"/>
      <c r="H104" s="70"/>
      <c r="I104" s="70"/>
      <c r="J104" s="92"/>
      <c r="K104" s="89"/>
      <c r="L104" s="91"/>
      <c r="M104" s="96"/>
      <c r="N104" s="96"/>
      <c r="O104" s="97"/>
      <c r="P104" s="92"/>
      <c r="Q104" s="89"/>
      <c r="R104" s="91"/>
      <c r="S104" s="70"/>
      <c r="T104" s="70"/>
      <c r="U104" s="70"/>
      <c r="V104" s="70"/>
      <c r="W104" s="70"/>
      <c r="X104" s="92"/>
      <c r="Y104" s="82"/>
      <c r="Z104" s="42"/>
      <c r="AA104" s="42"/>
    </row>
    <row r="105" spans="1:27" ht="17.25" x14ac:dyDescent="0.3">
      <c r="A105" s="42"/>
      <c r="B105" s="42"/>
      <c r="C105" s="82"/>
      <c r="D105" s="91"/>
      <c r="E105" s="70" t="s">
        <v>6</v>
      </c>
      <c r="F105" s="70" t="s">
        <v>16</v>
      </c>
      <c r="G105" s="70" t="s">
        <v>7</v>
      </c>
      <c r="H105" s="70" t="s">
        <v>10</v>
      </c>
      <c r="I105" s="70" t="s">
        <v>8</v>
      </c>
      <c r="J105" s="92"/>
      <c r="K105" s="89"/>
      <c r="L105" s="91"/>
      <c r="M105" s="96"/>
      <c r="N105" s="96"/>
      <c r="O105" s="97"/>
      <c r="P105" s="92"/>
      <c r="Q105" s="89"/>
      <c r="R105" s="91"/>
      <c r="S105" s="70">
        <f ca="1">S97+S101</f>
        <v>105</v>
      </c>
      <c r="T105" s="70" t="str">
        <f>F105</f>
        <v>+</v>
      </c>
      <c r="U105" s="70">
        <f ca="1">U97*U101</f>
        <v>103</v>
      </c>
      <c r="V105" s="70" t="s">
        <v>10</v>
      </c>
      <c r="W105" s="70">
        <f ca="1">S105+U105</f>
        <v>208</v>
      </c>
      <c r="X105" s="92">
        <f ca="1">IF(T105="+",S105+U105,IF(T105="-",S105-U105,IF(T105="x",S105*U105,IF(T105=":",S105/U105,"*fout*"))))-W105</f>
        <v>0</v>
      </c>
      <c r="Y105" s="82"/>
      <c r="Z105" s="42"/>
      <c r="AA105" s="42"/>
    </row>
    <row r="106" spans="1:27" ht="18" thickBot="1" x14ac:dyDescent="0.35">
      <c r="A106" s="42"/>
      <c r="B106" s="42"/>
      <c r="C106" s="82"/>
      <c r="D106" s="98"/>
      <c r="E106" s="99"/>
      <c r="F106" s="99"/>
      <c r="G106" s="99"/>
      <c r="H106" s="99"/>
      <c r="I106" s="99"/>
      <c r="J106" s="100"/>
      <c r="K106" s="89"/>
      <c r="L106" s="98"/>
      <c r="M106" s="101"/>
      <c r="N106" s="101"/>
      <c r="O106" s="99"/>
      <c r="P106" s="100"/>
      <c r="Q106" s="89"/>
      <c r="R106" s="98"/>
      <c r="S106" s="102">
        <f ca="1">IF(S99="+",S97+S101,IF(S99="-",S97-S101,IF(S99="x",S97*S101,IF(S99=":",S97/S101,"*fout*"))))-S105</f>
        <v>0</v>
      </c>
      <c r="T106" s="99"/>
      <c r="U106" s="102">
        <f ca="1">IF(U99="+",U97+U101,IF(U99="-",U97-U101,IF(U99="x",U97*U101,IF(U99=":",U97/U101,"*fout*"))))-U105</f>
        <v>0</v>
      </c>
      <c r="V106" s="99"/>
      <c r="W106" s="102">
        <f ca="1">IF(W99="+",W97+W101,IF(W99="-",W97-W101,IF(W99="x",W97*W101,IF(W99=":",W97/W101,"*fout*"))))-W105</f>
        <v>0</v>
      </c>
      <c r="X106" s="100">
        <f ca="1">ABS(S106)+ABS(U106)+ABS(W106)+ABS(X97)+ABS(X101)+ABS(X105)</f>
        <v>0</v>
      </c>
      <c r="Y106" s="82"/>
      <c r="Z106" s="42"/>
      <c r="AA106" s="42"/>
    </row>
    <row r="107" spans="1:27" ht="17.25" x14ac:dyDescent="0.3">
      <c r="A107" s="42"/>
      <c r="B107" s="4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3"/>
      <c r="N107" s="83"/>
      <c r="O107" s="82"/>
      <c r="P107" s="82"/>
      <c r="Q107" s="82"/>
      <c r="R107" s="82"/>
      <c r="S107" s="82"/>
      <c r="T107" s="82"/>
      <c r="U107" s="82"/>
      <c r="V107" s="82"/>
      <c r="W107" s="103" t="str">
        <f ca="1">IF(X107=0,"",IF(X107&lt;0,"overschrijden minimum:",IF(X107&gt;0,"Overschreiden maximum")))</f>
        <v/>
      </c>
      <c r="X107" s="82">
        <f ca="1">(MIN(1,S97:W105)-1)+(MAX(10000,S97:W105)-10000)</f>
        <v>0</v>
      </c>
      <c r="Y107" s="82"/>
      <c r="Z107" s="42"/>
      <c r="AA107" s="42"/>
    </row>
    <row r="108" spans="1:27" ht="17.25" x14ac:dyDescent="0.3">
      <c r="A108" s="42"/>
      <c r="B108" s="4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3"/>
      <c r="O108" s="82"/>
      <c r="P108" s="82"/>
      <c r="Q108" s="82"/>
      <c r="R108" s="82"/>
      <c r="S108" s="82"/>
      <c r="T108" s="82"/>
      <c r="U108" s="82"/>
      <c r="V108" s="82"/>
      <c r="W108" s="103" t="str">
        <f ca="1">IF(X108=0,"","controle:")</f>
        <v/>
      </c>
      <c r="X108" s="82">
        <f ca="1">ABS(X106)+ABS(X107)</f>
        <v>0</v>
      </c>
      <c r="Y108" s="82">
        <f ca="1">X108</f>
        <v>0</v>
      </c>
      <c r="Z108" s="56"/>
      <c r="AA108" s="42"/>
    </row>
    <row r="109" spans="1:27" ht="17.25" x14ac:dyDescent="0.3">
      <c r="A109" s="42"/>
      <c r="B109" s="4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3"/>
      <c r="N109" s="83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42"/>
      <c r="AA109" s="42"/>
    </row>
    <row r="110" spans="1:27" ht="17.25" x14ac:dyDescent="0.3">
      <c r="A110" s="42"/>
      <c r="B110" s="42"/>
      <c r="C110" s="82"/>
      <c r="D110" s="69" t="s">
        <v>6</v>
      </c>
      <c r="E110" s="82"/>
      <c r="F110" s="82"/>
      <c r="G110" s="82"/>
      <c r="H110" s="82"/>
      <c r="I110" s="82"/>
      <c r="J110" s="82"/>
      <c r="K110" s="82"/>
      <c r="L110" s="82"/>
      <c r="M110" s="83"/>
      <c r="N110" s="83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42"/>
      <c r="AA110" s="42"/>
    </row>
    <row r="111" spans="1:27" ht="17.25" x14ac:dyDescent="0.3">
      <c r="A111" s="42"/>
      <c r="B111" s="4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3"/>
      <c r="N111" s="83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42"/>
      <c r="AA111" s="42"/>
    </row>
    <row r="112" spans="1:27" ht="17.25" x14ac:dyDescent="0.3">
      <c r="A112" s="42"/>
      <c r="B112" s="42"/>
      <c r="C112" s="82"/>
      <c r="D112" s="84" t="s">
        <v>29</v>
      </c>
      <c r="E112" s="82"/>
      <c r="F112" s="82"/>
      <c r="G112" s="82"/>
      <c r="H112" s="82"/>
      <c r="I112" s="82"/>
      <c r="J112" s="82"/>
      <c r="K112" s="82"/>
      <c r="L112" s="84" t="s">
        <v>27</v>
      </c>
      <c r="M112" s="85"/>
      <c r="N112" s="83"/>
      <c r="O112" s="82"/>
      <c r="P112" s="82"/>
      <c r="Q112" s="82"/>
      <c r="R112" s="84" t="s">
        <v>28</v>
      </c>
      <c r="S112" s="82"/>
      <c r="T112" s="82"/>
      <c r="U112" s="82"/>
      <c r="V112" s="82"/>
      <c r="W112" s="82"/>
      <c r="X112" s="82"/>
      <c r="Y112" s="82"/>
      <c r="Z112" s="42"/>
      <c r="AA112" s="42"/>
    </row>
    <row r="113" spans="1:27" ht="18" thickBot="1" x14ac:dyDescent="0.35">
      <c r="A113" s="42"/>
      <c r="B113" s="4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5"/>
      <c r="N113" s="83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42"/>
      <c r="AA113" s="42"/>
    </row>
    <row r="114" spans="1:27" ht="17.25" x14ac:dyDescent="0.3">
      <c r="A114" s="42"/>
      <c r="B114" s="42"/>
      <c r="C114" s="82"/>
      <c r="D114" s="105"/>
      <c r="E114" s="106"/>
      <c r="F114" s="106"/>
      <c r="G114" s="106"/>
      <c r="H114" s="106"/>
      <c r="I114" s="106"/>
      <c r="J114" s="107"/>
      <c r="K114" s="89"/>
      <c r="L114" s="86"/>
      <c r="M114" s="90"/>
      <c r="N114" s="90"/>
      <c r="O114" s="87"/>
      <c r="P114" s="88"/>
      <c r="Q114" s="89"/>
      <c r="R114" s="86"/>
      <c r="S114" s="87"/>
      <c r="T114" s="87"/>
      <c r="U114" s="87"/>
      <c r="V114" s="87"/>
      <c r="W114" s="87"/>
      <c r="X114" s="88"/>
      <c r="Y114" s="82"/>
      <c r="Z114" s="42"/>
      <c r="AA114" s="42"/>
    </row>
    <row r="115" spans="1:27" ht="17.25" x14ac:dyDescent="0.3">
      <c r="A115" s="42"/>
      <c r="B115" s="42"/>
      <c r="C115" s="82"/>
      <c r="D115" s="108"/>
      <c r="E115" s="70" t="s">
        <v>0</v>
      </c>
      <c r="F115" s="70" t="s">
        <v>24</v>
      </c>
      <c r="G115" s="70" t="s">
        <v>1</v>
      </c>
      <c r="H115" s="70" t="s">
        <v>10</v>
      </c>
      <c r="I115" s="70" t="s">
        <v>2</v>
      </c>
      <c r="J115" s="109"/>
      <c r="K115" s="89"/>
      <c r="L115" s="91"/>
      <c r="M115" s="146" t="s">
        <v>4</v>
      </c>
      <c r="N115" s="146" t="s">
        <v>10</v>
      </c>
      <c r="O115" s="104" t="s">
        <v>32</v>
      </c>
      <c r="P115" s="92"/>
      <c r="Q115" s="89"/>
      <c r="R115" s="91"/>
      <c r="S115" s="70">
        <f ca="1">TRUNC(RAND()*(12)+10)*MAX(3,'De Keuze'!$J$48)+1</f>
        <v>55</v>
      </c>
      <c r="T115" s="70" t="str">
        <f>F115</f>
        <v>x</v>
      </c>
      <c r="U115" s="70">
        <f ca="1">TRUNC(MAX(1,RAND()*('De Keuze'!J48*499/S115/(S115+S119-1))*MAX(3,'De Keuze'!$J$48)))*(S115+S119-1)/MAX(3,'De Keuze'!$J$48)+1</f>
        <v>38</v>
      </c>
      <c r="V115" s="70" t="str">
        <f>H115</f>
        <v>=</v>
      </c>
      <c r="W115" s="70">
        <f ca="1">S115*U115</f>
        <v>2090</v>
      </c>
      <c r="X115" s="92">
        <f ca="1">IF(T115="+",S115+U115,IF(T115="-",S115-U115,IF(T115="x",S115*U115,IF(T115=":",S115/U115,"*fout*"))))-W115</f>
        <v>0</v>
      </c>
      <c r="Y115" s="82"/>
      <c r="Z115" s="42"/>
      <c r="AA115" s="42"/>
    </row>
    <row r="116" spans="1:27" ht="17.25" x14ac:dyDescent="0.3">
      <c r="A116" s="42"/>
      <c r="B116" s="42"/>
      <c r="C116" s="82"/>
      <c r="D116" s="108"/>
      <c r="E116" s="70"/>
      <c r="F116" s="70"/>
      <c r="G116" s="70"/>
      <c r="H116" s="70"/>
      <c r="I116" s="70"/>
      <c r="J116" s="109"/>
      <c r="K116" s="89"/>
      <c r="L116" s="91"/>
      <c r="M116" s="146"/>
      <c r="N116" s="146"/>
      <c r="O116" s="70" t="s">
        <v>33</v>
      </c>
      <c r="P116" s="92"/>
      <c r="Q116" s="89"/>
      <c r="R116" s="91"/>
      <c r="S116" s="70"/>
      <c r="T116" s="70"/>
      <c r="U116" s="70"/>
      <c r="V116" s="70"/>
      <c r="W116" s="70"/>
      <c r="X116" s="92"/>
      <c r="Y116" s="82"/>
      <c r="Z116" s="42"/>
      <c r="AA116" s="42"/>
    </row>
    <row r="117" spans="1:27" ht="17.25" x14ac:dyDescent="0.3">
      <c r="A117" s="42"/>
      <c r="B117" s="42"/>
      <c r="C117" s="82"/>
      <c r="D117" s="108"/>
      <c r="E117" s="70" t="s">
        <v>16</v>
      </c>
      <c r="F117" s="70"/>
      <c r="G117" s="70" t="s">
        <v>18</v>
      </c>
      <c r="H117" s="70"/>
      <c r="I117" s="70" t="s">
        <v>16</v>
      </c>
      <c r="J117" s="109"/>
      <c r="K117" s="89"/>
      <c r="L117" s="91"/>
      <c r="M117" s="95"/>
      <c r="N117" s="95"/>
      <c r="O117" s="94"/>
      <c r="P117" s="92"/>
      <c r="Q117" s="89"/>
      <c r="R117" s="91"/>
      <c r="S117" s="70" t="str">
        <f>E117</f>
        <v>+</v>
      </c>
      <c r="T117" s="70"/>
      <c r="U117" s="70" t="str">
        <f>G117</f>
        <v>-</v>
      </c>
      <c r="V117" s="70"/>
      <c r="W117" s="70" t="str">
        <f>I117</f>
        <v>+</v>
      </c>
      <c r="X117" s="92"/>
      <c r="Y117" s="82"/>
      <c r="Z117" s="42"/>
      <c r="AA117" s="42"/>
    </row>
    <row r="118" spans="1:27" ht="17.25" x14ac:dyDescent="0.3">
      <c r="A118" s="42"/>
      <c r="B118" s="42"/>
      <c r="C118" s="82"/>
      <c r="D118" s="108"/>
      <c r="E118" s="70"/>
      <c r="F118" s="70"/>
      <c r="G118" s="70"/>
      <c r="H118" s="70"/>
      <c r="I118" s="70"/>
      <c r="J118" s="109"/>
      <c r="K118" s="89"/>
      <c r="L118" s="91"/>
      <c r="M118" s="96"/>
      <c r="N118" s="96"/>
      <c r="O118" s="94"/>
      <c r="P118" s="92"/>
      <c r="Q118" s="89"/>
      <c r="R118" s="91"/>
      <c r="S118" s="70"/>
      <c r="T118" s="70"/>
      <c r="U118" s="70"/>
      <c r="V118" s="70"/>
      <c r="W118" s="70"/>
      <c r="X118" s="92"/>
      <c r="Y118" s="82"/>
      <c r="Z118" s="42"/>
      <c r="AA118" s="42"/>
    </row>
    <row r="119" spans="1:27" ht="17.25" x14ac:dyDescent="0.3">
      <c r="A119" s="42"/>
      <c r="B119" s="42"/>
      <c r="C119" s="82"/>
      <c r="D119" s="108"/>
      <c r="E119" s="70" t="s">
        <v>3</v>
      </c>
      <c r="F119" s="70" t="s">
        <v>18</v>
      </c>
      <c r="G119" s="70" t="s">
        <v>4</v>
      </c>
      <c r="H119" s="70" t="s">
        <v>10</v>
      </c>
      <c r="I119" s="70" t="s">
        <v>5</v>
      </c>
      <c r="J119" s="109"/>
      <c r="K119" s="89"/>
      <c r="L119" s="91"/>
      <c r="M119" s="96"/>
      <c r="N119" s="96"/>
      <c r="O119" s="97"/>
      <c r="P119" s="92"/>
      <c r="Q119" s="89"/>
      <c r="R119" s="91"/>
      <c r="S119" s="70">
        <f ca="1">TRUNC(RAND()*(14)+10)*MAX(3,'De Keuze'!$J$48)</f>
        <v>57</v>
      </c>
      <c r="T119" s="70" t="str">
        <f>F119</f>
        <v>-</v>
      </c>
      <c r="U119" s="70">
        <f ca="1">S119*(U115-1)/(S115+S119-1)</f>
        <v>19</v>
      </c>
      <c r="V119" s="70" t="s">
        <v>10</v>
      </c>
      <c r="W119" s="70">
        <f ca="1">S119-U119</f>
        <v>38</v>
      </c>
      <c r="X119" s="92">
        <f ca="1">IF(T119="+",S119+U119,IF(T119="-",S119-U119,IF(T119="x",S119*U119,IF(T119=":",S119/U119,"*fout*"))))-W119</f>
        <v>0</v>
      </c>
      <c r="Y119" s="82"/>
      <c r="Z119" s="42"/>
      <c r="AA119" s="42"/>
    </row>
    <row r="120" spans="1:27" ht="17.25" x14ac:dyDescent="0.3">
      <c r="A120" s="42"/>
      <c r="B120" s="42"/>
      <c r="C120" s="82"/>
      <c r="D120" s="108"/>
      <c r="E120" s="70"/>
      <c r="F120" s="70"/>
      <c r="G120" s="70"/>
      <c r="H120" s="70"/>
      <c r="I120" s="70"/>
      <c r="J120" s="109"/>
      <c r="K120" s="89"/>
      <c r="L120" s="91"/>
      <c r="M120" s="96"/>
      <c r="N120" s="96"/>
      <c r="O120" s="97"/>
      <c r="P120" s="92"/>
      <c r="Q120" s="89"/>
      <c r="R120" s="91"/>
      <c r="S120" s="70"/>
      <c r="T120" s="70"/>
      <c r="U120" s="70"/>
      <c r="V120" s="70"/>
      <c r="W120" s="70"/>
      <c r="X120" s="92"/>
      <c r="Y120" s="82"/>
      <c r="Z120" s="42"/>
      <c r="AA120" s="42"/>
    </row>
    <row r="121" spans="1:27" ht="17.25" x14ac:dyDescent="0.3">
      <c r="A121" s="42"/>
      <c r="B121" s="42"/>
      <c r="C121" s="82"/>
      <c r="D121" s="108"/>
      <c r="E121" s="70" t="s">
        <v>10</v>
      </c>
      <c r="F121" s="70"/>
      <c r="G121" s="70" t="s">
        <v>10</v>
      </c>
      <c r="H121" s="70"/>
      <c r="I121" s="70" t="s">
        <v>10</v>
      </c>
      <c r="J121" s="109"/>
      <c r="K121" s="89"/>
      <c r="L121" s="91"/>
      <c r="M121" s="96"/>
      <c r="N121" s="96"/>
      <c r="O121" s="97"/>
      <c r="P121" s="92"/>
      <c r="Q121" s="89"/>
      <c r="R121" s="91"/>
      <c r="S121" s="70" t="s">
        <v>10</v>
      </c>
      <c r="T121" s="70"/>
      <c r="U121" s="70" t="s">
        <v>10</v>
      </c>
      <c r="V121" s="70"/>
      <c r="W121" s="70" t="s">
        <v>10</v>
      </c>
      <c r="X121" s="92"/>
      <c r="Y121" s="82"/>
      <c r="Z121" s="42"/>
      <c r="AA121" s="42"/>
    </row>
    <row r="122" spans="1:27" ht="17.25" x14ac:dyDescent="0.3">
      <c r="A122" s="42"/>
      <c r="B122" s="42"/>
      <c r="C122" s="82"/>
      <c r="D122" s="108"/>
      <c r="E122" s="70"/>
      <c r="F122" s="70"/>
      <c r="G122" s="70"/>
      <c r="H122" s="70"/>
      <c r="I122" s="70"/>
      <c r="J122" s="109"/>
      <c r="K122" s="89"/>
      <c r="L122" s="91"/>
      <c r="M122" s="96"/>
      <c r="N122" s="96"/>
      <c r="O122" s="97"/>
      <c r="P122" s="92"/>
      <c r="Q122" s="89"/>
      <c r="R122" s="91"/>
      <c r="S122" s="70"/>
      <c r="T122" s="70"/>
      <c r="U122" s="70"/>
      <c r="V122" s="70"/>
      <c r="W122" s="70"/>
      <c r="X122" s="92"/>
      <c r="Y122" s="82"/>
      <c r="Z122" s="42"/>
      <c r="AA122" s="42"/>
    </row>
    <row r="123" spans="1:27" ht="17.25" x14ac:dyDescent="0.3">
      <c r="A123" s="42"/>
      <c r="B123" s="42"/>
      <c r="C123" s="82"/>
      <c r="D123" s="108"/>
      <c r="E123" s="70" t="s">
        <v>6</v>
      </c>
      <c r="F123" s="70" t="s">
        <v>24</v>
      </c>
      <c r="G123" s="70" t="s">
        <v>7</v>
      </c>
      <c r="H123" s="70" t="s">
        <v>10</v>
      </c>
      <c r="I123" s="70" t="s">
        <v>8</v>
      </c>
      <c r="J123" s="109"/>
      <c r="K123" s="89"/>
      <c r="L123" s="91"/>
      <c r="M123" s="96"/>
      <c r="N123" s="96"/>
      <c r="O123" s="97"/>
      <c r="P123" s="92"/>
      <c r="Q123" s="89"/>
      <c r="R123" s="91"/>
      <c r="S123" s="70">
        <f ca="1">S115+S119</f>
        <v>112</v>
      </c>
      <c r="T123" s="70" t="str">
        <f>F123</f>
        <v>x</v>
      </c>
      <c r="U123" s="70">
        <f ca="1">U115-U119</f>
        <v>19</v>
      </c>
      <c r="V123" s="70" t="s">
        <v>10</v>
      </c>
      <c r="W123" s="70">
        <f ca="1">S123*U123</f>
        <v>2128</v>
      </c>
      <c r="X123" s="92">
        <f ca="1">IF(T123="+",S123+U123,IF(T123="-",S123-U123,IF(T123="x",S123*U123,IF(T123=":",S123/U123,"*fout*"))))-W123</f>
        <v>0</v>
      </c>
      <c r="Y123" s="82"/>
      <c r="Z123" s="42"/>
      <c r="AA123" s="42"/>
    </row>
    <row r="124" spans="1:27" ht="18" thickBot="1" x14ac:dyDescent="0.35">
      <c r="A124" s="42"/>
      <c r="B124" s="42"/>
      <c r="C124" s="82"/>
      <c r="D124" s="110"/>
      <c r="E124" s="111"/>
      <c r="F124" s="111"/>
      <c r="G124" s="111"/>
      <c r="H124" s="111"/>
      <c r="I124" s="111"/>
      <c r="J124" s="112"/>
      <c r="K124" s="89"/>
      <c r="L124" s="98"/>
      <c r="M124" s="101"/>
      <c r="N124" s="101"/>
      <c r="O124" s="99"/>
      <c r="P124" s="100"/>
      <c r="Q124" s="89"/>
      <c r="R124" s="98"/>
      <c r="S124" s="102">
        <f ca="1">IF(S117="+",S115+S119,IF(S117="-",S115-S119,IF(S117="x",S115*S119,IF(S117=":",S115/S119,"*fout*"))))-S123</f>
        <v>0</v>
      </c>
      <c r="T124" s="99"/>
      <c r="U124" s="102">
        <f ca="1">IF(U117="+",U115+U119,IF(U117="-",U115-U119,IF(U117="x",U115*U119,IF(U117=":",U115/U119,"*fout*"))))-U123</f>
        <v>0</v>
      </c>
      <c r="V124" s="99"/>
      <c r="W124" s="102">
        <f ca="1">IF(W117="+",W115+W119,IF(W117="-",W115-W119,IF(W117="x",W115*W119,IF(W117=":",W115/W119,"*fout*"))))-W123</f>
        <v>0</v>
      </c>
      <c r="X124" s="100">
        <f ca="1">ABS(S124)+ABS(U124)+ABS(W124)+ABS(X115)+ABS(X119)+ABS(X123)</f>
        <v>0</v>
      </c>
      <c r="Y124" s="82"/>
      <c r="Z124" s="42"/>
      <c r="AA124" s="42"/>
    </row>
    <row r="125" spans="1:27" ht="17.25" x14ac:dyDescent="0.3">
      <c r="A125" s="42"/>
      <c r="B125" s="4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3"/>
      <c r="N125" s="83"/>
      <c r="O125" s="82"/>
      <c r="P125" s="82"/>
      <c r="Q125" s="82"/>
      <c r="R125" s="82"/>
      <c r="S125" s="82"/>
      <c r="T125" s="82"/>
      <c r="U125" s="82"/>
      <c r="V125" s="82"/>
      <c r="W125" s="103" t="str">
        <f ca="1">IF(X125=0,"",IF(X125&lt;0,"overschrijden minimum:",IF(X125&gt;0,"Overschreiden maximum")))</f>
        <v/>
      </c>
      <c r="X125" s="82">
        <f ca="1">(MIN(1,S115:W123)-1)+(MAX(10000,S115:W123)-10000)</f>
        <v>0</v>
      </c>
      <c r="Y125" s="82"/>
      <c r="Z125" s="42"/>
      <c r="AA125" s="42"/>
    </row>
    <row r="126" spans="1:27" ht="17.25" x14ac:dyDescent="0.3">
      <c r="A126" s="42"/>
      <c r="B126" s="4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3"/>
      <c r="N126" s="83"/>
      <c r="O126" s="82"/>
      <c r="P126" s="82"/>
      <c r="Q126" s="82"/>
      <c r="R126" s="82"/>
      <c r="S126" s="82"/>
      <c r="T126" s="82"/>
      <c r="U126" s="82"/>
      <c r="V126" s="82"/>
      <c r="W126" s="103" t="str">
        <f ca="1">IF(X126=0,"","controle:")</f>
        <v/>
      </c>
      <c r="X126" s="82">
        <f ca="1">ABS(X124)+ABS(X125)</f>
        <v>0</v>
      </c>
      <c r="Y126" s="82">
        <f ca="1">X126</f>
        <v>0</v>
      </c>
      <c r="Z126" s="56"/>
      <c r="AA126" s="42"/>
    </row>
    <row r="127" spans="1:27" ht="17.25" x14ac:dyDescent="0.3">
      <c r="A127" s="42"/>
      <c r="B127" s="4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3"/>
      <c r="N127" s="83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42"/>
      <c r="AA127" s="42"/>
    </row>
    <row r="128" spans="1:27" ht="17.25" x14ac:dyDescent="0.3">
      <c r="A128" s="42"/>
      <c r="B128" s="42"/>
      <c r="C128" s="82"/>
      <c r="D128" s="69" t="s">
        <v>7</v>
      </c>
      <c r="E128" s="82"/>
      <c r="F128" s="82"/>
      <c r="G128" s="82"/>
      <c r="H128" s="82"/>
      <c r="I128" s="82"/>
      <c r="J128" s="82"/>
      <c r="K128" s="82"/>
      <c r="L128" s="82"/>
      <c r="M128" s="83"/>
      <c r="N128" s="83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42"/>
      <c r="AA128" s="42"/>
    </row>
    <row r="129" spans="1:27" ht="17.25" x14ac:dyDescent="0.3">
      <c r="A129" s="42"/>
      <c r="B129" s="4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3"/>
      <c r="N129" s="83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42"/>
      <c r="AA129" s="42"/>
    </row>
    <row r="130" spans="1:27" ht="17.25" x14ac:dyDescent="0.3">
      <c r="A130" s="42"/>
      <c r="B130" s="42"/>
      <c r="C130" s="82"/>
      <c r="D130" s="84" t="s">
        <v>29</v>
      </c>
      <c r="E130" s="82"/>
      <c r="F130" s="82"/>
      <c r="G130" s="82"/>
      <c r="H130" s="82"/>
      <c r="I130" s="82"/>
      <c r="J130" s="82"/>
      <c r="K130" s="82"/>
      <c r="L130" s="84" t="s">
        <v>27</v>
      </c>
      <c r="M130" s="85"/>
      <c r="N130" s="83"/>
      <c r="O130" s="82"/>
      <c r="P130" s="82"/>
      <c r="Q130" s="82"/>
      <c r="R130" s="84" t="s">
        <v>28</v>
      </c>
      <c r="S130" s="82"/>
      <c r="T130" s="82"/>
      <c r="U130" s="82"/>
      <c r="V130" s="82"/>
      <c r="W130" s="82"/>
      <c r="X130" s="82"/>
      <c r="Y130" s="82"/>
      <c r="Z130" s="42"/>
      <c r="AA130" s="42"/>
    </row>
    <row r="131" spans="1:27" ht="18" thickBot="1" x14ac:dyDescent="0.35">
      <c r="A131" s="42"/>
      <c r="B131" s="4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5"/>
      <c r="N131" s="83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42"/>
      <c r="AA131" s="42"/>
    </row>
    <row r="132" spans="1:27" ht="17.25" x14ac:dyDescent="0.3">
      <c r="A132" s="42"/>
      <c r="B132" s="42"/>
      <c r="C132" s="82"/>
      <c r="D132" s="86"/>
      <c r="E132" s="87"/>
      <c r="F132" s="87"/>
      <c r="G132" s="87"/>
      <c r="H132" s="87"/>
      <c r="I132" s="87"/>
      <c r="J132" s="88"/>
      <c r="K132" s="89"/>
      <c r="L132" s="86"/>
      <c r="M132" s="90"/>
      <c r="N132" s="90"/>
      <c r="O132" s="87"/>
      <c r="P132" s="88"/>
      <c r="Q132" s="89"/>
      <c r="R132" s="86"/>
      <c r="S132" s="87"/>
      <c r="T132" s="87"/>
      <c r="U132" s="87"/>
      <c r="V132" s="87"/>
      <c r="W132" s="87"/>
      <c r="X132" s="88"/>
      <c r="Y132" s="82"/>
      <c r="Z132" s="42"/>
      <c r="AA132" s="42"/>
    </row>
    <row r="133" spans="1:27" ht="17.25" x14ac:dyDescent="0.3">
      <c r="A133" s="42"/>
      <c r="B133" s="42"/>
      <c r="C133" s="82"/>
      <c r="D133" s="91"/>
      <c r="E133" s="70" t="s">
        <v>0</v>
      </c>
      <c r="F133" s="70" t="s">
        <v>26</v>
      </c>
      <c r="G133" s="70" t="s">
        <v>1</v>
      </c>
      <c r="H133" s="70" t="s">
        <v>10</v>
      </c>
      <c r="I133" s="70" t="s">
        <v>2</v>
      </c>
      <c r="J133" s="92"/>
      <c r="K133" s="89"/>
      <c r="L133" s="91"/>
      <c r="M133" s="146" t="s">
        <v>5</v>
      </c>
      <c r="N133" s="146" t="s">
        <v>10</v>
      </c>
      <c r="O133" s="104" t="s">
        <v>40</v>
      </c>
      <c r="P133" s="92"/>
      <c r="Q133" s="89"/>
      <c r="R133" s="91"/>
      <c r="S133" s="70">
        <f ca="1">U133*W133</f>
        <v>360</v>
      </c>
      <c r="T133" s="70" t="str">
        <f>F133</f>
        <v>:</v>
      </c>
      <c r="U133" s="70">
        <f ca="1">TRUNC(RAND()*('De Keuze'!$J$48*100/W133-1)+4)</f>
        <v>4</v>
      </c>
      <c r="V133" s="70" t="str">
        <f>H133</f>
        <v>=</v>
      </c>
      <c r="W133" s="70">
        <f ca="1">TRUNC(RAND()*('De Keuze'!$J$48*100)+3)</f>
        <v>90</v>
      </c>
      <c r="X133" s="92">
        <f ca="1">IF(T133="+",S133+U133,IF(T133="-",S133-U133,IF(T133="x",S133*U133,IF(T133=":",S133/U133,"*fout*"))))-W133</f>
        <v>0</v>
      </c>
      <c r="Y133" s="82"/>
      <c r="Z133" s="42"/>
      <c r="AA133" s="42"/>
    </row>
    <row r="134" spans="1:27" ht="17.25" x14ac:dyDescent="0.3">
      <c r="A134" s="42"/>
      <c r="B134" s="42"/>
      <c r="C134" s="82"/>
      <c r="D134" s="91"/>
      <c r="E134" s="70"/>
      <c r="F134" s="70"/>
      <c r="G134" s="70"/>
      <c r="H134" s="70"/>
      <c r="I134" s="70"/>
      <c r="J134" s="92"/>
      <c r="K134" s="89"/>
      <c r="L134" s="91"/>
      <c r="M134" s="146"/>
      <c r="N134" s="146"/>
      <c r="O134" s="70">
        <v>2</v>
      </c>
      <c r="P134" s="92"/>
      <c r="Q134" s="89"/>
      <c r="R134" s="91"/>
      <c r="S134" s="70"/>
      <c r="T134" s="70"/>
      <c r="U134" s="70"/>
      <c r="V134" s="70"/>
      <c r="W134" s="70"/>
      <c r="X134" s="92"/>
      <c r="Y134" s="82"/>
      <c r="Z134" s="42"/>
      <c r="AA134" s="42"/>
    </row>
    <row r="135" spans="1:27" ht="17.25" x14ac:dyDescent="0.3">
      <c r="A135" s="42"/>
      <c r="B135" s="42"/>
      <c r="C135" s="82"/>
      <c r="D135" s="91"/>
      <c r="E135" s="70" t="s">
        <v>18</v>
      </c>
      <c r="F135" s="70"/>
      <c r="G135" s="70" t="s">
        <v>24</v>
      </c>
      <c r="H135" s="70"/>
      <c r="I135" s="70" t="s">
        <v>16</v>
      </c>
      <c r="J135" s="92"/>
      <c r="K135" s="89"/>
      <c r="L135" s="91"/>
      <c r="M135" s="93"/>
      <c r="N135" s="93"/>
      <c r="O135" s="70"/>
      <c r="P135" s="92"/>
      <c r="Q135" s="89"/>
      <c r="R135" s="91"/>
      <c r="S135" s="70" t="str">
        <f>E135</f>
        <v>-</v>
      </c>
      <c r="T135" s="70"/>
      <c r="U135" s="70" t="str">
        <f>G135</f>
        <v>x</v>
      </c>
      <c r="V135" s="70"/>
      <c r="W135" s="70" t="str">
        <f>I135</f>
        <v>+</v>
      </c>
      <c r="X135" s="92"/>
      <c r="Y135" s="82"/>
      <c r="Z135" s="42"/>
      <c r="AA135" s="42"/>
    </row>
    <row r="136" spans="1:27" ht="17.25" x14ac:dyDescent="0.3">
      <c r="A136" s="42"/>
      <c r="B136" s="42"/>
      <c r="C136" s="82"/>
      <c r="D136" s="91"/>
      <c r="E136" s="70"/>
      <c r="F136" s="70"/>
      <c r="G136" s="70"/>
      <c r="H136" s="70"/>
      <c r="I136" s="70"/>
      <c r="J136" s="92"/>
      <c r="K136" s="89"/>
      <c r="L136" s="91"/>
      <c r="M136" s="113"/>
      <c r="N136" s="113"/>
      <c r="O136" s="70"/>
      <c r="P136" s="92"/>
      <c r="Q136" s="89"/>
      <c r="R136" s="91"/>
      <c r="S136" s="70"/>
      <c r="T136" s="70"/>
      <c r="U136" s="70"/>
      <c r="V136" s="70"/>
      <c r="W136" s="70"/>
      <c r="X136" s="92"/>
      <c r="Y136" s="82"/>
      <c r="Z136" s="42"/>
      <c r="AA136" s="42"/>
    </row>
    <row r="137" spans="1:27" ht="17.25" x14ac:dyDescent="0.3">
      <c r="A137" s="42"/>
      <c r="B137" s="42"/>
      <c r="C137" s="82"/>
      <c r="D137" s="91"/>
      <c r="E137" s="70" t="s">
        <v>3</v>
      </c>
      <c r="F137" s="70" t="s">
        <v>16</v>
      </c>
      <c r="G137" s="70" t="s">
        <v>4</v>
      </c>
      <c r="H137" s="70" t="s">
        <v>10</v>
      </c>
      <c r="I137" s="70" t="s">
        <v>5</v>
      </c>
      <c r="J137" s="92"/>
      <c r="K137" s="89"/>
      <c r="L137" s="91"/>
      <c r="M137" s="96"/>
      <c r="N137" s="96"/>
      <c r="O137" s="97"/>
      <c r="P137" s="92"/>
      <c r="Q137" s="89"/>
      <c r="R137" s="91"/>
      <c r="S137" s="70">
        <f ca="1">W137-U137</f>
        <v>30</v>
      </c>
      <c r="T137" s="70" t="str">
        <f>F137</f>
        <v>+</v>
      </c>
      <c r="U137" s="70">
        <f ca="1">EVEN(RAND()*((U133-1)*W133/(U133+1)-3)+W133+1)-W133</f>
        <v>42</v>
      </c>
      <c r="V137" s="70" t="s">
        <v>10</v>
      </c>
      <c r="W137" s="70">
        <f ca="1">(W133-U137)*(U133-1)/2</f>
        <v>72</v>
      </c>
      <c r="X137" s="92">
        <f ca="1">IF(T137="+",S137+U137,IF(T137="-",S137-U137,IF(T137="x",S137*U137,IF(T137=":",S137/U137,"*fout*"))))-W137</f>
        <v>0</v>
      </c>
      <c r="Y137" s="82"/>
      <c r="Z137" s="42"/>
      <c r="AA137" s="42"/>
    </row>
    <row r="138" spans="1:27" ht="17.25" x14ac:dyDescent="0.3">
      <c r="A138" s="42"/>
      <c r="B138" s="42"/>
      <c r="C138" s="82"/>
      <c r="D138" s="91"/>
      <c r="E138" s="70"/>
      <c r="F138" s="70"/>
      <c r="G138" s="70"/>
      <c r="H138" s="70"/>
      <c r="I138" s="70"/>
      <c r="J138" s="92"/>
      <c r="K138" s="89"/>
      <c r="L138" s="91"/>
      <c r="M138" s="96"/>
      <c r="N138" s="96"/>
      <c r="O138" s="97"/>
      <c r="P138" s="92"/>
      <c r="Q138" s="89"/>
      <c r="R138" s="91"/>
      <c r="S138" s="70"/>
      <c r="T138" s="70"/>
      <c r="U138" s="70"/>
      <c r="V138" s="70"/>
      <c r="W138" s="70"/>
      <c r="X138" s="92"/>
      <c r="Y138" s="82"/>
      <c r="Z138" s="42"/>
      <c r="AA138" s="42"/>
    </row>
    <row r="139" spans="1:27" ht="17.25" x14ac:dyDescent="0.3">
      <c r="A139" s="42"/>
      <c r="B139" s="42"/>
      <c r="C139" s="82"/>
      <c r="D139" s="91"/>
      <c r="E139" s="70" t="s">
        <v>10</v>
      </c>
      <c r="F139" s="70"/>
      <c r="G139" s="70" t="s">
        <v>10</v>
      </c>
      <c r="H139" s="70"/>
      <c r="I139" s="70" t="s">
        <v>10</v>
      </c>
      <c r="J139" s="92"/>
      <c r="K139" s="89"/>
      <c r="L139" s="91"/>
      <c r="M139" s="96"/>
      <c r="N139" s="96"/>
      <c r="O139" s="97"/>
      <c r="P139" s="92"/>
      <c r="Q139" s="89"/>
      <c r="R139" s="91"/>
      <c r="S139" s="70" t="s">
        <v>10</v>
      </c>
      <c r="T139" s="70"/>
      <c r="U139" s="70" t="s">
        <v>10</v>
      </c>
      <c r="V139" s="70"/>
      <c r="W139" s="70" t="s">
        <v>10</v>
      </c>
      <c r="X139" s="92"/>
      <c r="Y139" s="82"/>
      <c r="Z139" s="42"/>
      <c r="AA139" s="42"/>
    </row>
    <row r="140" spans="1:27" ht="17.25" x14ac:dyDescent="0.3">
      <c r="A140" s="42"/>
      <c r="B140" s="42"/>
      <c r="C140" s="82"/>
      <c r="D140" s="91"/>
      <c r="E140" s="70"/>
      <c r="F140" s="70"/>
      <c r="G140" s="70"/>
      <c r="H140" s="70"/>
      <c r="I140" s="70"/>
      <c r="J140" s="92"/>
      <c r="K140" s="89"/>
      <c r="L140" s="91"/>
      <c r="M140" s="96"/>
      <c r="N140" s="96"/>
      <c r="O140" s="97"/>
      <c r="P140" s="92"/>
      <c r="Q140" s="89"/>
      <c r="R140" s="91"/>
      <c r="S140" s="70"/>
      <c r="T140" s="70"/>
      <c r="U140" s="70"/>
      <c r="V140" s="70"/>
      <c r="W140" s="70"/>
      <c r="X140" s="92"/>
      <c r="Y140" s="82"/>
      <c r="Z140" s="42"/>
      <c r="AA140" s="42"/>
    </row>
    <row r="141" spans="1:27" ht="17.25" x14ac:dyDescent="0.3">
      <c r="A141" s="42"/>
      <c r="B141" s="42"/>
      <c r="C141" s="82"/>
      <c r="D141" s="91"/>
      <c r="E141" s="70" t="s">
        <v>6</v>
      </c>
      <c r="F141" s="70" t="s">
        <v>18</v>
      </c>
      <c r="G141" s="70" t="s">
        <v>7</v>
      </c>
      <c r="H141" s="70" t="s">
        <v>10</v>
      </c>
      <c r="I141" s="70" t="s">
        <v>8</v>
      </c>
      <c r="J141" s="92"/>
      <c r="K141" s="89"/>
      <c r="L141" s="91"/>
      <c r="M141" s="96"/>
      <c r="N141" s="96"/>
      <c r="O141" s="97"/>
      <c r="P141" s="92"/>
      <c r="Q141" s="89"/>
      <c r="R141" s="91"/>
      <c r="S141" s="70">
        <f ca="1">S133-S137</f>
        <v>330</v>
      </c>
      <c r="T141" s="70" t="str">
        <f>F141</f>
        <v>-</v>
      </c>
      <c r="U141" s="70">
        <f ca="1">U133*U137</f>
        <v>168</v>
      </c>
      <c r="V141" s="70" t="s">
        <v>10</v>
      </c>
      <c r="W141" s="70">
        <f ca="1">S141-U141</f>
        <v>162</v>
      </c>
      <c r="X141" s="92">
        <f ca="1">IF(T141="+",S141+U141,IF(T141="-",S141-U141,IF(T141="x",S141*U141,IF(T141=":",S141/U141,"*fout*"))))-W141</f>
        <v>0</v>
      </c>
      <c r="Y141" s="82"/>
      <c r="Z141" s="42"/>
      <c r="AA141" s="42"/>
    </row>
    <row r="142" spans="1:27" ht="18" thickBot="1" x14ac:dyDescent="0.35">
      <c r="A142" s="42"/>
      <c r="B142" s="42"/>
      <c r="C142" s="82"/>
      <c r="D142" s="98"/>
      <c r="E142" s="99"/>
      <c r="F142" s="99"/>
      <c r="G142" s="99"/>
      <c r="H142" s="99"/>
      <c r="I142" s="99"/>
      <c r="J142" s="100"/>
      <c r="K142" s="89"/>
      <c r="L142" s="98"/>
      <c r="M142" s="101"/>
      <c r="N142" s="101"/>
      <c r="O142" s="99"/>
      <c r="P142" s="100"/>
      <c r="Q142" s="89"/>
      <c r="R142" s="98"/>
      <c r="S142" s="102">
        <f ca="1">IF(S135="+",S133+S137,IF(S135="-",S133-S137,IF(S135="x",S133*S137,IF(S135=":",S133/S137,"*fout*"))))-S141</f>
        <v>0</v>
      </c>
      <c r="T142" s="99"/>
      <c r="U142" s="102">
        <f ca="1">IF(U135="+",U133+U137,IF(U135="-",U133-U137,IF(U135="x",U133*U137,IF(U135=":",U133/U137,"*fout*"))))-U141</f>
        <v>0</v>
      </c>
      <c r="V142" s="99"/>
      <c r="W142" s="102">
        <f ca="1">IF(W135="+",W133+W137,IF(W135="-",W133-W137,IF(W135="x",W133*W137,IF(W135=":",W133/W137,"*fout*"))))-W141</f>
        <v>0</v>
      </c>
      <c r="X142" s="100">
        <f ca="1">ABS(S142)+ABS(U142)+ABS(W142)+ABS(X133)+ABS(X137)+ABS(X141)</f>
        <v>0</v>
      </c>
      <c r="Y142" s="82"/>
      <c r="Z142" s="42"/>
      <c r="AA142" s="42"/>
    </row>
    <row r="143" spans="1:27" ht="17.25" x14ac:dyDescent="0.3">
      <c r="A143" s="42"/>
      <c r="B143" s="4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3"/>
      <c r="N143" s="83"/>
      <c r="O143" s="82"/>
      <c r="P143" s="82"/>
      <c r="Q143" s="82"/>
      <c r="R143" s="82"/>
      <c r="S143" s="82"/>
      <c r="T143" s="82"/>
      <c r="U143" s="82"/>
      <c r="V143" s="82"/>
      <c r="W143" s="103" t="str">
        <f ca="1">IF(X143=0,"",IF(X143&lt;0,"overschrijden minimum:",IF(X143&gt;0,"Overschreiden maximum")))</f>
        <v/>
      </c>
      <c r="X143" s="82">
        <f ca="1">(MIN(1,S133:W141)-1)+(MAX(10000,S133:W141)-10000)</f>
        <v>0</v>
      </c>
      <c r="Y143" s="82"/>
      <c r="Z143" s="42"/>
      <c r="AA143" s="42"/>
    </row>
    <row r="144" spans="1:27" ht="17.25" x14ac:dyDescent="0.3">
      <c r="A144" s="42"/>
      <c r="B144" s="4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3"/>
      <c r="N144" s="83"/>
      <c r="O144" s="82"/>
      <c r="P144" s="82"/>
      <c r="Q144" s="82"/>
      <c r="R144" s="82"/>
      <c r="S144" s="82"/>
      <c r="T144" s="82"/>
      <c r="U144" s="82"/>
      <c r="V144" s="82"/>
      <c r="W144" s="103" t="str">
        <f ca="1">IF(X144=0,"","controle:")</f>
        <v/>
      </c>
      <c r="X144" s="82">
        <f ca="1">ABS(X142)+ABS(X143)</f>
        <v>0</v>
      </c>
      <c r="Y144" s="82">
        <f ca="1">X144</f>
        <v>0</v>
      </c>
      <c r="Z144" s="56"/>
      <c r="AA144" s="42"/>
    </row>
    <row r="145" spans="1:27" ht="17.25" x14ac:dyDescent="0.3">
      <c r="A145" s="42"/>
      <c r="B145" s="4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3"/>
      <c r="N145" s="83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42"/>
      <c r="AA145" s="42"/>
    </row>
    <row r="146" spans="1:27" ht="17.25" x14ac:dyDescent="0.3">
      <c r="A146" s="42"/>
      <c r="B146" s="42"/>
      <c r="C146" s="82"/>
      <c r="D146" s="69" t="s">
        <v>8</v>
      </c>
      <c r="E146" s="82"/>
      <c r="F146" s="82"/>
      <c r="G146" s="82"/>
      <c r="H146" s="82"/>
      <c r="I146" s="82"/>
      <c r="J146" s="82"/>
      <c r="K146" s="82"/>
      <c r="L146" s="82"/>
      <c r="M146" s="83"/>
      <c r="N146" s="83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42"/>
      <c r="AA146" s="42"/>
    </row>
    <row r="147" spans="1:27" ht="17.25" x14ac:dyDescent="0.3">
      <c r="A147" s="42"/>
      <c r="B147" s="4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3"/>
      <c r="N147" s="83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42"/>
      <c r="AA147" s="42"/>
    </row>
    <row r="148" spans="1:27" ht="17.25" x14ac:dyDescent="0.3">
      <c r="A148" s="42"/>
      <c r="B148" s="42"/>
      <c r="C148" s="82"/>
      <c r="D148" s="84" t="s">
        <v>29</v>
      </c>
      <c r="E148" s="82"/>
      <c r="F148" s="82"/>
      <c r="G148" s="82"/>
      <c r="H148" s="82"/>
      <c r="I148" s="82"/>
      <c r="J148" s="82"/>
      <c r="K148" s="82"/>
      <c r="L148" s="84" t="s">
        <v>27</v>
      </c>
      <c r="M148" s="85"/>
      <c r="N148" s="83"/>
      <c r="O148" s="82"/>
      <c r="P148" s="82"/>
      <c r="Q148" s="82"/>
      <c r="R148" s="84" t="s">
        <v>28</v>
      </c>
      <c r="S148" s="82"/>
      <c r="T148" s="82"/>
      <c r="U148" s="82"/>
      <c r="V148" s="82"/>
      <c r="W148" s="82"/>
      <c r="X148" s="82"/>
      <c r="Y148" s="82"/>
      <c r="Z148" s="42"/>
      <c r="AA148" s="42"/>
    </row>
    <row r="149" spans="1:27" ht="18" thickBot="1" x14ac:dyDescent="0.35">
      <c r="A149" s="42"/>
      <c r="B149" s="4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5"/>
      <c r="N149" s="83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42"/>
      <c r="AA149" s="42"/>
    </row>
    <row r="150" spans="1:27" ht="17.25" x14ac:dyDescent="0.3">
      <c r="A150" s="42"/>
      <c r="B150" s="42"/>
      <c r="C150" s="82"/>
      <c r="D150" s="86"/>
      <c r="E150" s="87"/>
      <c r="F150" s="87"/>
      <c r="G150" s="87"/>
      <c r="H150" s="87"/>
      <c r="I150" s="87"/>
      <c r="J150" s="88"/>
      <c r="K150" s="89"/>
      <c r="L150" s="86"/>
      <c r="M150" s="90"/>
      <c r="N150" s="90"/>
      <c r="O150" s="87"/>
      <c r="P150" s="88"/>
      <c r="Q150" s="89"/>
      <c r="R150" s="86"/>
      <c r="S150" s="87"/>
      <c r="T150" s="87"/>
      <c r="U150" s="87"/>
      <c r="V150" s="87"/>
      <c r="W150" s="87"/>
      <c r="X150" s="88"/>
      <c r="Y150" s="82"/>
      <c r="Z150" s="42"/>
      <c r="AA150" s="42"/>
    </row>
    <row r="151" spans="1:27" ht="17.25" x14ac:dyDescent="0.3">
      <c r="A151" s="42"/>
      <c r="B151" s="42"/>
      <c r="C151" s="82"/>
      <c r="D151" s="91"/>
      <c r="E151" s="70" t="s">
        <v>0</v>
      </c>
      <c r="F151" s="70" t="s">
        <v>26</v>
      </c>
      <c r="G151" s="70" t="s">
        <v>1</v>
      </c>
      <c r="H151" s="70" t="s">
        <v>10</v>
      </c>
      <c r="I151" s="70" t="s">
        <v>2</v>
      </c>
      <c r="J151" s="92"/>
      <c r="K151" s="89"/>
      <c r="L151" s="91"/>
      <c r="M151" s="146" t="s">
        <v>5</v>
      </c>
      <c r="N151" s="146" t="s">
        <v>10</v>
      </c>
      <c r="O151" s="104" t="s">
        <v>70</v>
      </c>
      <c r="P151" s="92"/>
      <c r="Q151" s="89"/>
      <c r="R151" s="91"/>
      <c r="S151" s="70">
        <f ca="1">U151*W151</f>
        <v>924</v>
      </c>
      <c r="T151" s="70" t="str">
        <f>F151</f>
        <v>:</v>
      </c>
      <c r="U151" s="70">
        <f ca="1">ODD(RAND()*('De Keuze'!$J$48*999.9/W151-3)+1)</f>
        <v>21</v>
      </c>
      <c r="V151" s="70" t="str">
        <f>H151</f>
        <v>=</v>
      </c>
      <c r="W151" s="70">
        <f ca="1">TRUNC(RAND()*('De Keuze'!$J$48*100)+3)</f>
        <v>44</v>
      </c>
      <c r="X151" s="92">
        <f ca="1">IF(T151="+",S151+U151,IF(T151="-",S151-U151,IF(T151="x",S151*U151,IF(T151=":",S151/U151,"*fout*"))))-W151</f>
        <v>0</v>
      </c>
      <c r="Y151" s="82"/>
      <c r="Z151" s="42"/>
      <c r="AA151" s="42"/>
    </row>
    <row r="152" spans="1:27" ht="17.25" x14ac:dyDescent="0.3">
      <c r="A152" s="42"/>
      <c r="B152" s="42"/>
      <c r="C152" s="82"/>
      <c r="D152" s="91"/>
      <c r="E152" s="70"/>
      <c r="F152" s="70"/>
      <c r="G152" s="70"/>
      <c r="H152" s="70"/>
      <c r="I152" s="70"/>
      <c r="J152" s="92"/>
      <c r="K152" s="89"/>
      <c r="L152" s="91"/>
      <c r="M152" s="146"/>
      <c r="N152" s="146"/>
      <c r="O152" s="70">
        <v>2</v>
      </c>
      <c r="P152" s="92"/>
      <c r="Q152" s="89"/>
      <c r="R152" s="91"/>
      <c r="S152" s="70"/>
      <c r="T152" s="70"/>
      <c r="U152" s="70"/>
      <c r="V152" s="70"/>
      <c r="W152" s="70"/>
      <c r="X152" s="92"/>
      <c r="Y152" s="82"/>
      <c r="Z152" s="42"/>
      <c r="AA152" s="42"/>
    </row>
    <row r="153" spans="1:27" ht="17.25" x14ac:dyDescent="0.3">
      <c r="A153" s="42"/>
      <c r="B153" s="42"/>
      <c r="C153" s="82"/>
      <c r="D153" s="91"/>
      <c r="E153" s="70" t="s">
        <v>18</v>
      </c>
      <c r="F153" s="70"/>
      <c r="G153" s="70" t="s">
        <v>24</v>
      </c>
      <c r="H153" s="70"/>
      <c r="I153" s="70" t="s">
        <v>16</v>
      </c>
      <c r="J153" s="92"/>
      <c r="K153" s="89"/>
      <c r="L153" s="91"/>
      <c r="M153" s="93"/>
      <c r="N153" s="93"/>
      <c r="O153" s="70"/>
      <c r="P153" s="92"/>
      <c r="Q153" s="89"/>
      <c r="R153" s="91"/>
      <c r="S153" s="70" t="str">
        <f>E153</f>
        <v>-</v>
      </c>
      <c r="T153" s="70"/>
      <c r="U153" s="70" t="str">
        <f>G153</f>
        <v>x</v>
      </c>
      <c r="V153" s="70"/>
      <c r="W153" s="70" t="str">
        <f>I153</f>
        <v>+</v>
      </c>
      <c r="X153" s="92"/>
      <c r="Y153" s="82"/>
      <c r="Z153" s="42"/>
      <c r="AA153" s="42"/>
    </row>
    <row r="154" spans="1:27" ht="17.25" x14ac:dyDescent="0.3">
      <c r="A154" s="42"/>
      <c r="B154" s="42"/>
      <c r="C154" s="82"/>
      <c r="D154" s="91"/>
      <c r="E154" s="70"/>
      <c r="F154" s="70"/>
      <c r="G154" s="70"/>
      <c r="H154" s="70"/>
      <c r="I154" s="70"/>
      <c r="J154" s="92"/>
      <c r="K154" s="89"/>
      <c r="L154" s="91"/>
      <c r="M154" s="113"/>
      <c r="N154" s="113"/>
      <c r="O154" s="70"/>
      <c r="P154" s="92"/>
      <c r="Q154" s="89"/>
      <c r="R154" s="91"/>
      <c r="S154" s="70"/>
      <c r="T154" s="70"/>
      <c r="U154" s="70"/>
      <c r="V154" s="70"/>
      <c r="W154" s="70"/>
      <c r="X154" s="92"/>
      <c r="Y154" s="82"/>
      <c r="Z154" s="42"/>
      <c r="AA154" s="42"/>
    </row>
    <row r="155" spans="1:27" ht="17.25" x14ac:dyDescent="0.3">
      <c r="A155" s="42"/>
      <c r="B155" s="42"/>
      <c r="C155" s="82"/>
      <c r="D155" s="91"/>
      <c r="E155" s="70" t="s">
        <v>3</v>
      </c>
      <c r="F155" s="70" t="s">
        <v>18</v>
      </c>
      <c r="G155" s="70" t="s">
        <v>4</v>
      </c>
      <c r="H155" s="70" t="s">
        <v>10</v>
      </c>
      <c r="I155" s="70" t="s">
        <v>5</v>
      </c>
      <c r="J155" s="92"/>
      <c r="K155" s="89"/>
      <c r="L155" s="91"/>
      <c r="M155" s="96"/>
      <c r="N155" s="96"/>
      <c r="O155" s="97"/>
      <c r="P155" s="92"/>
      <c r="Q155" s="89"/>
      <c r="R155" s="91"/>
      <c r="S155" s="70">
        <f ca="1">U155+W155</f>
        <v>340</v>
      </c>
      <c r="T155" s="70" t="str">
        <f>F155</f>
        <v>-</v>
      </c>
      <c r="U155" s="70">
        <f ca="1">TRUNC(RAND()*((U151-1)*W151/(U151+1)-1)+1)</f>
        <v>10</v>
      </c>
      <c r="V155" s="70" t="s">
        <v>10</v>
      </c>
      <c r="W155" s="70">
        <f ca="1">(W151*(U151-1)-U155*(U151+1))/2</f>
        <v>330</v>
      </c>
      <c r="X155" s="92">
        <f ca="1">IF(T155="+",S155+U155,IF(T155="-",S155-U155,IF(T155="x",S155*U155,IF(T155=":",S155/U155,"*fout*"))))-W155</f>
        <v>0</v>
      </c>
      <c r="Y155" s="82"/>
      <c r="Z155" s="42"/>
      <c r="AA155" s="42"/>
    </row>
    <row r="156" spans="1:27" ht="17.25" x14ac:dyDescent="0.3">
      <c r="A156" s="42"/>
      <c r="B156" s="42"/>
      <c r="C156" s="82"/>
      <c r="D156" s="91"/>
      <c r="E156" s="70"/>
      <c r="F156" s="70"/>
      <c r="G156" s="70"/>
      <c r="H156" s="70"/>
      <c r="I156" s="70"/>
      <c r="J156" s="92"/>
      <c r="K156" s="89"/>
      <c r="L156" s="91"/>
      <c r="M156" s="96"/>
      <c r="N156" s="96"/>
      <c r="O156" s="97"/>
      <c r="P156" s="92"/>
      <c r="Q156" s="89"/>
      <c r="R156" s="91"/>
      <c r="S156" s="70"/>
      <c r="T156" s="70"/>
      <c r="U156" s="70"/>
      <c r="V156" s="70"/>
      <c r="W156" s="70"/>
      <c r="X156" s="92"/>
      <c r="Y156" s="82"/>
      <c r="Z156" s="42"/>
      <c r="AA156" s="42"/>
    </row>
    <row r="157" spans="1:27" ht="17.25" x14ac:dyDescent="0.3">
      <c r="A157" s="42"/>
      <c r="B157" s="42"/>
      <c r="C157" s="82"/>
      <c r="D157" s="91"/>
      <c r="E157" s="70" t="s">
        <v>10</v>
      </c>
      <c r="F157" s="70"/>
      <c r="G157" s="70" t="s">
        <v>10</v>
      </c>
      <c r="H157" s="70"/>
      <c r="I157" s="70" t="s">
        <v>10</v>
      </c>
      <c r="J157" s="92"/>
      <c r="K157" s="89"/>
      <c r="L157" s="91"/>
      <c r="M157" s="96"/>
      <c r="N157" s="96"/>
      <c r="O157" s="97"/>
      <c r="P157" s="92"/>
      <c r="Q157" s="89"/>
      <c r="R157" s="91"/>
      <c r="S157" s="70" t="s">
        <v>10</v>
      </c>
      <c r="T157" s="70"/>
      <c r="U157" s="70" t="s">
        <v>10</v>
      </c>
      <c r="V157" s="70"/>
      <c r="W157" s="70" t="s">
        <v>10</v>
      </c>
      <c r="X157" s="92"/>
      <c r="Y157" s="82"/>
      <c r="Z157" s="42"/>
      <c r="AA157" s="42"/>
    </row>
    <row r="158" spans="1:27" ht="17.25" x14ac:dyDescent="0.3">
      <c r="A158" s="42"/>
      <c r="B158" s="42"/>
      <c r="C158" s="82"/>
      <c r="D158" s="91"/>
      <c r="E158" s="70"/>
      <c r="F158" s="70"/>
      <c r="G158" s="70"/>
      <c r="H158" s="70"/>
      <c r="I158" s="70"/>
      <c r="J158" s="92"/>
      <c r="K158" s="89"/>
      <c r="L158" s="91"/>
      <c r="M158" s="96"/>
      <c r="N158" s="96"/>
      <c r="O158" s="97"/>
      <c r="P158" s="92"/>
      <c r="Q158" s="89"/>
      <c r="R158" s="91"/>
      <c r="S158" s="70"/>
      <c r="T158" s="70"/>
      <c r="U158" s="70"/>
      <c r="V158" s="70"/>
      <c r="W158" s="70"/>
      <c r="X158" s="92"/>
      <c r="Y158" s="82"/>
      <c r="Z158" s="42"/>
      <c r="AA158" s="42"/>
    </row>
    <row r="159" spans="1:27" ht="17.25" x14ac:dyDescent="0.3">
      <c r="A159" s="42"/>
      <c r="B159" s="42"/>
      <c r="C159" s="82"/>
      <c r="D159" s="91"/>
      <c r="E159" s="70" t="s">
        <v>6</v>
      </c>
      <c r="F159" s="70" t="s">
        <v>18</v>
      </c>
      <c r="G159" s="70" t="s">
        <v>7</v>
      </c>
      <c r="H159" s="70" t="s">
        <v>10</v>
      </c>
      <c r="I159" s="70" t="s">
        <v>8</v>
      </c>
      <c r="J159" s="92"/>
      <c r="K159" s="89"/>
      <c r="L159" s="91"/>
      <c r="M159" s="96"/>
      <c r="N159" s="96"/>
      <c r="O159" s="97"/>
      <c r="P159" s="92"/>
      <c r="Q159" s="89"/>
      <c r="R159" s="91"/>
      <c r="S159" s="70">
        <f ca="1">S151-S155</f>
        <v>584</v>
      </c>
      <c r="T159" s="70" t="str">
        <f>F159</f>
        <v>-</v>
      </c>
      <c r="U159" s="70">
        <f ca="1">U151*U155</f>
        <v>210</v>
      </c>
      <c r="V159" s="70" t="s">
        <v>10</v>
      </c>
      <c r="W159" s="70">
        <f ca="1">S159-U159</f>
        <v>374</v>
      </c>
      <c r="X159" s="92">
        <f ca="1">IF(T159="+",S159+U159,IF(T159="-",S159-U159,IF(T159="x",S159*U159,IF(T159=":",S159/U159,"*fout*"))))-W159</f>
        <v>0</v>
      </c>
      <c r="Y159" s="82"/>
      <c r="Z159" s="42"/>
      <c r="AA159" s="42"/>
    </row>
    <row r="160" spans="1:27" ht="18" thickBot="1" x14ac:dyDescent="0.35">
      <c r="A160" s="42"/>
      <c r="B160" s="42"/>
      <c r="C160" s="82"/>
      <c r="D160" s="98"/>
      <c r="E160" s="99"/>
      <c r="F160" s="99"/>
      <c r="G160" s="99"/>
      <c r="H160" s="99"/>
      <c r="I160" s="99"/>
      <c r="J160" s="100"/>
      <c r="K160" s="89"/>
      <c r="L160" s="98"/>
      <c r="M160" s="101"/>
      <c r="N160" s="101"/>
      <c r="O160" s="99"/>
      <c r="P160" s="100"/>
      <c r="Q160" s="89"/>
      <c r="R160" s="98"/>
      <c r="S160" s="102">
        <f ca="1">IF(S153="+",S151+S155,IF(S153="-",S151-S155,IF(S153="x",S151*S155,IF(S153=":",S151/S155,"*fout*"))))-S159</f>
        <v>0</v>
      </c>
      <c r="T160" s="99"/>
      <c r="U160" s="102">
        <f ca="1">IF(U153="+",U151+U155,IF(U153="-",U151-U155,IF(U153="x",U151*U155,IF(U153=":",U151/U155,"*fout*"))))-U159</f>
        <v>0</v>
      </c>
      <c r="V160" s="99"/>
      <c r="W160" s="102">
        <f ca="1">IF(W153="+",W151+W155,IF(W153="-",W151-W155,IF(W153="x",W151*W155,IF(W153=":",W151/W155,"*fout*"))))-W159</f>
        <v>0</v>
      </c>
      <c r="X160" s="100">
        <f ca="1">ABS(S160)+ABS(U160)+ABS(W160)+ABS(X151)+ABS(X155)+ABS(X159)</f>
        <v>0</v>
      </c>
      <c r="Y160" s="82"/>
      <c r="Z160" s="42"/>
      <c r="AA160" s="42"/>
    </row>
    <row r="161" spans="1:27" ht="17.25" x14ac:dyDescent="0.3">
      <c r="A161" s="42"/>
      <c r="B161" s="4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3"/>
      <c r="N161" s="83"/>
      <c r="O161" s="82"/>
      <c r="P161" s="82"/>
      <c r="Q161" s="82"/>
      <c r="R161" s="82"/>
      <c r="S161" s="82"/>
      <c r="T161" s="82"/>
      <c r="U161" s="82"/>
      <c r="V161" s="82"/>
      <c r="W161" s="103" t="str">
        <f ca="1">IF(X161=0,"",IF(X161&lt;0,"overschrijden minimum:",IF(X161&gt;0,"Overschreiden maximum")))</f>
        <v/>
      </c>
      <c r="X161" s="82">
        <f ca="1">(MIN(1,S151:W159)-1)+(MAX(10000,S151:W159)-10000)</f>
        <v>0</v>
      </c>
      <c r="Y161" s="82"/>
      <c r="Z161" s="42"/>
      <c r="AA161" s="42"/>
    </row>
    <row r="162" spans="1:27" ht="17.25" x14ac:dyDescent="0.3">
      <c r="A162" s="42"/>
      <c r="B162" s="4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3"/>
      <c r="N162" s="83"/>
      <c r="O162" s="82"/>
      <c r="P162" s="82"/>
      <c r="Q162" s="82"/>
      <c r="R162" s="82"/>
      <c r="S162" s="82"/>
      <c r="T162" s="82"/>
      <c r="U162" s="82"/>
      <c r="V162" s="82"/>
      <c r="W162" s="103" t="str">
        <f ca="1">IF(X162=0,"","controle:")</f>
        <v/>
      </c>
      <c r="X162" s="82">
        <f ca="1">ABS(X160)+ABS(X161)</f>
        <v>0</v>
      </c>
      <c r="Y162" s="82">
        <f ca="1">X162</f>
        <v>0</v>
      </c>
      <c r="Z162" s="56"/>
      <c r="AA162" s="42"/>
    </row>
    <row r="163" spans="1:27" ht="17.25" x14ac:dyDescent="0.3">
      <c r="A163" s="42"/>
      <c r="B163" s="4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3"/>
      <c r="N163" s="83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42"/>
      <c r="AA163" s="42"/>
    </row>
    <row r="164" spans="1:27" ht="17.25" x14ac:dyDescent="0.3">
      <c r="A164" s="42"/>
      <c r="B164" s="42"/>
      <c r="C164" s="82"/>
      <c r="D164" s="69" t="s">
        <v>9</v>
      </c>
      <c r="E164" s="82"/>
      <c r="F164" s="82"/>
      <c r="G164" s="82"/>
      <c r="H164" s="82"/>
      <c r="I164" s="82"/>
      <c r="J164" s="82"/>
      <c r="K164" s="82"/>
      <c r="L164" s="82"/>
      <c r="M164" s="83"/>
      <c r="N164" s="83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42"/>
      <c r="AA164" s="42"/>
    </row>
    <row r="165" spans="1:27" ht="17.25" x14ac:dyDescent="0.3">
      <c r="A165" s="42"/>
      <c r="B165" s="4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3"/>
      <c r="N165" s="83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42"/>
      <c r="AA165" s="42"/>
    </row>
    <row r="166" spans="1:27" ht="17.25" x14ac:dyDescent="0.3">
      <c r="A166" s="42"/>
      <c r="B166" s="42"/>
      <c r="C166" s="82"/>
      <c r="D166" s="84" t="s">
        <v>29</v>
      </c>
      <c r="E166" s="82"/>
      <c r="F166" s="82"/>
      <c r="G166" s="82"/>
      <c r="H166" s="82"/>
      <c r="I166" s="82"/>
      <c r="J166" s="82"/>
      <c r="K166" s="82"/>
      <c r="L166" s="84" t="s">
        <v>27</v>
      </c>
      <c r="M166" s="85"/>
      <c r="N166" s="83"/>
      <c r="O166" s="82"/>
      <c r="P166" s="82"/>
      <c r="Q166" s="82"/>
      <c r="R166" s="84" t="s">
        <v>28</v>
      </c>
      <c r="S166" s="82"/>
      <c r="T166" s="82"/>
      <c r="U166" s="82"/>
      <c r="V166" s="82"/>
      <c r="W166" s="82"/>
      <c r="X166" s="82"/>
      <c r="Y166" s="82"/>
      <c r="Z166" s="42"/>
      <c r="AA166" s="42"/>
    </row>
    <row r="167" spans="1:27" ht="18" thickBot="1" x14ac:dyDescent="0.35">
      <c r="A167" s="42"/>
      <c r="B167" s="4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5"/>
      <c r="N167" s="83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42"/>
      <c r="AA167" s="42"/>
    </row>
    <row r="168" spans="1:27" ht="17.25" x14ac:dyDescent="0.3">
      <c r="A168" s="42"/>
      <c r="B168" s="42"/>
      <c r="C168" s="82"/>
      <c r="D168" s="86"/>
      <c r="E168" s="87"/>
      <c r="F168" s="87"/>
      <c r="G168" s="87"/>
      <c r="H168" s="87"/>
      <c r="I168" s="87"/>
      <c r="J168" s="88"/>
      <c r="K168" s="89"/>
      <c r="L168" s="86"/>
      <c r="M168" s="90"/>
      <c r="N168" s="90"/>
      <c r="O168" s="87"/>
      <c r="P168" s="88"/>
      <c r="Q168" s="89"/>
      <c r="R168" s="86"/>
      <c r="S168" s="87"/>
      <c r="T168" s="87"/>
      <c r="U168" s="87"/>
      <c r="V168" s="87"/>
      <c r="W168" s="87"/>
      <c r="X168" s="88"/>
      <c r="Y168" s="82"/>
      <c r="Z168" s="42"/>
      <c r="AA168" s="42"/>
    </row>
    <row r="169" spans="1:27" ht="17.25" x14ac:dyDescent="0.3">
      <c r="A169" s="42"/>
      <c r="B169" s="42"/>
      <c r="C169" s="82"/>
      <c r="D169" s="91"/>
      <c r="E169" s="70" t="s">
        <v>0</v>
      </c>
      <c r="F169" s="70" t="s">
        <v>26</v>
      </c>
      <c r="G169" s="70" t="s">
        <v>1</v>
      </c>
      <c r="H169" s="70" t="s">
        <v>10</v>
      </c>
      <c r="I169" s="70" t="s">
        <v>2</v>
      </c>
      <c r="J169" s="92"/>
      <c r="K169" s="89"/>
      <c r="L169" s="91"/>
      <c r="M169" s="146" t="s">
        <v>5</v>
      </c>
      <c r="N169" s="146" t="s">
        <v>10</v>
      </c>
      <c r="O169" s="104" t="s">
        <v>39</v>
      </c>
      <c r="P169" s="92"/>
      <c r="Q169" s="89"/>
      <c r="R169" s="91"/>
      <c r="S169" s="70">
        <f ca="1">U169*W169</f>
        <v>420</v>
      </c>
      <c r="T169" s="70" t="str">
        <f>F169</f>
        <v>:</v>
      </c>
      <c r="U169" s="70">
        <f ca="1">EVEN(RAND()*('De Keuze'!$J$48*999.9/W169-3)+1)</f>
        <v>70</v>
      </c>
      <c r="V169" s="70" t="str">
        <f>H169</f>
        <v>=</v>
      </c>
      <c r="W169" s="70">
        <f ca="1">EVEN(RAND()*('De Keuze'!$J$48*100)+3)</f>
        <v>6</v>
      </c>
      <c r="X169" s="92">
        <f ca="1">IF(T169="+",S169+U169,IF(T169="-",S169-U169,IF(T169="x",S169*U169,IF(T169=":",S169/U169,"*fout*"))))-W169</f>
        <v>0</v>
      </c>
      <c r="Y169" s="82"/>
      <c r="Z169" s="42"/>
      <c r="AA169" s="42"/>
    </row>
    <row r="170" spans="1:27" ht="17.25" x14ac:dyDescent="0.3">
      <c r="A170" s="42"/>
      <c r="B170" s="42"/>
      <c r="C170" s="82"/>
      <c r="D170" s="91"/>
      <c r="E170" s="70"/>
      <c r="F170" s="70"/>
      <c r="G170" s="70"/>
      <c r="H170" s="70"/>
      <c r="I170" s="70"/>
      <c r="J170" s="92"/>
      <c r="K170" s="89"/>
      <c r="L170" s="91"/>
      <c r="M170" s="146"/>
      <c r="N170" s="146"/>
      <c r="O170" s="70">
        <v>2</v>
      </c>
      <c r="P170" s="92"/>
      <c r="Q170" s="89"/>
      <c r="R170" s="91"/>
      <c r="S170" s="70"/>
      <c r="T170" s="70"/>
      <c r="U170" s="70"/>
      <c r="V170" s="70"/>
      <c r="W170" s="70"/>
      <c r="X170" s="92"/>
      <c r="Y170" s="82"/>
      <c r="Z170" s="42"/>
      <c r="AA170" s="42"/>
    </row>
    <row r="171" spans="1:27" ht="17.25" x14ac:dyDescent="0.3">
      <c r="A171" s="42"/>
      <c r="B171" s="42"/>
      <c r="C171" s="82"/>
      <c r="D171" s="91"/>
      <c r="E171" s="70" t="s">
        <v>18</v>
      </c>
      <c r="F171" s="70"/>
      <c r="G171" s="70" t="s">
        <v>16</v>
      </c>
      <c r="H171" s="70"/>
      <c r="I171" s="70" t="s">
        <v>16</v>
      </c>
      <c r="J171" s="92"/>
      <c r="K171" s="89"/>
      <c r="L171" s="91"/>
      <c r="M171" s="93"/>
      <c r="N171" s="93"/>
      <c r="O171" s="70"/>
      <c r="P171" s="92"/>
      <c r="Q171" s="89"/>
      <c r="R171" s="91"/>
      <c r="S171" s="70" t="str">
        <f>E171</f>
        <v>-</v>
      </c>
      <c r="T171" s="70"/>
      <c r="U171" s="70" t="str">
        <f>G171</f>
        <v>+</v>
      </c>
      <c r="V171" s="70"/>
      <c r="W171" s="70" t="str">
        <f>I171</f>
        <v>+</v>
      </c>
      <c r="X171" s="92"/>
      <c r="Y171" s="82"/>
      <c r="Z171" s="42"/>
      <c r="AA171" s="42"/>
    </row>
    <row r="172" spans="1:27" ht="17.25" x14ac:dyDescent="0.3">
      <c r="A172" s="42"/>
      <c r="B172" s="42"/>
      <c r="C172" s="82"/>
      <c r="D172" s="91"/>
      <c r="E172" s="70"/>
      <c r="F172" s="70"/>
      <c r="G172" s="70"/>
      <c r="H172" s="70"/>
      <c r="I172" s="70"/>
      <c r="J172" s="92"/>
      <c r="K172" s="89"/>
      <c r="L172" s="91"/>
      <c r="M172" s="113"/>
      <c r="N172" s="113"/>
      <c r="O172" s="70"/>
      <c r="P172" s="92"/>
      <c r="Q172" s="89"/>
      <c r="R172" s="91"/>
      <c r="S172" s="70"/>
      <c r="T172" s="70"/>
      <c r="U172" s="70"/>
      <c r="V172" s="70"/>
      <c r="W172" s="70"/>
      <c r="X172" s="92"/>
      <c r="Y172" s="82"/>
      <c r="Z172" s="42"/>
      <c r="AA172" s="42"/>
    </row>
    <row r="173" spans="1:27" ht="17.25" x14ac:dyDescent="0.3">
      <c r="A173" s="42"/>
      <c r="B173" s="42"/>
      <c r="C173" s="82"/>
      <c r="D173" s="91"/>
      <c r="E173" s="70" t="s">
        <v>3</v>
      </c>
      <c r="F173" s="70" t="s">
        <v>16</v>
      </c>
      <c r="G173" s="70" t="s">
        <v>4</v>
      </c>
      <c r="H173" s="70" t="s">
        <v>10</v>
      </c>
      <c r="I173" s="70" t="s">
        <v>5</v>
      </c>
      <c r="J173" s="92"/>
      <c r="K173" s="89"/>
      <c r="L173" s="91"/>
      <c r="M173" s="96"/>
      <c r="N173" s="96"/>
      <c r="O173" s="97"/>
      <c r="P173" s="92"/>
      <c r="Q173" s="89"/>
      <c r="R173" s="91"/>
      <c r="S173" s="70">
        <f ca="1">TRUNC(RAND()*(MIN(S169,W173)-1)+1)</f>
        <v>168</v>
      </c>
      <c r="T173" s="70" t="str">
        <f>F173</f>
        <v>+</v>
      </c>
      <c r="U173" s="70">
        <f ca="1">W173-S173</f>
        <v>4</v>
      </c>
      <c r="V173" s="70" t="s">
        <v>10</v>
      </c>
      <c r="W173" s="70">
        <f ca="1">((W169-1)*U169-W169)/2</f>
        <v>172</v>
      </c>
      <c r="X173" s="92">
        <f ca="1">IF(T173="+",S173+U173,IF(T173="-",S173-U173,IF(T173="x",S173*U173,IF(T173=":",S173/U173,"*fout*"))))-W173</f>
        <v>0</v>
      </c>
      <c r="Y173" s="82"/>
      <c r="Z173" s="42"/>
      <c r="AA173" s="42"/>
    </row>
    <row r="174" spans="1:27" ht="17.25" x14ac:dyDescent="0.3">
      <c r="A174" s="42"/>
      <c r="B174" s="42"/>
      <c r="C174" s="82"/>
      <c r="D174" s="91"/>
      <c r="E174" s="70"/>
      <c r="F174" s="70"/>
      <c r="G174" s="70"/>
      <c r="H174" s="70"/>
      <c r="I174" s="70"/>
      <c r="J174" s="92"/>
      <c r="K174" s="89"/>
      <c r="L174" s="91"/>
      <c r="M174" s="96"/>
      <c r="N174" s="96"/>
      <c r="O174" s="97"/>
      <c r="P174" s="92"/>
      <c r="Q174" s="89"/>
      <c r="R174" s="91"/>
      <c r="S174" s="70"/>
      <c r="T174" s="70"/>
      <c r="U174" s="70"/>
      <c r="V174" s="70"/>
      <c r="W174" s="70"/>
      <c r="X174" s="92"/>
      <c r="Y174" s="82"/>
      <c r="Z174" s="42"/>
      <c r="AA174" s="42"/>
    </row>
    <row r="175" spans="1:27" ht="17.25" x14ac:dyDescent="0.3">
      <c r="A175" s="42"/>
      <c r="B175" s="42"/>
      <c r="C175" s="82"/>
      <c r="D175" s="91"/>
      <c r="E175" s="70" t="s">
        <v>10</v>
      </c>
      <c r="F175" s="70"/>
      <c r="G175" s="70" t="s">
        <v>10</v>
      </c>
      <c r="H175" s="70"/>
      <c r="I175" s="70" t="s">
        <v>10</v>
      </c>
      <c r="J175" s="92"/>
      <c r="K175" s="89"/>
      <c r="L175" s="91"/>
      <c r="M175" s="96"/>
      <c r="N175" s="96"/>
      <c r="O175" s="97"/>
      <c r="P175" s="92"/>
      <c r="Q175" s="89"/>
      <c r="R175" s="91"/>
      <c r="S175" s="70" t="s">
        <v>10</v>
      </c>
      <c r="T175" s="70"/>
      <c r="U175" s="70" t="s">
        <v>10</v>
      </c>
      <c r="V175" s="70"/>
      <c r="W175" s="70" t="s">
        <v>10</v>
      </c>
      <c r="X175" s="92"/>
      <c r="Y175" s="82"/>
      <c r="Z175" s="42"/>
      <c r="AA175" s="42"/>
    </row>
    <row r="176" spans="1:27" ht="17.25" x14ac:dyDescent="0.3">
      <c r="A176" s="42"/>
      <c r="B176" s="42"/>
      <c r="C176" s="82"/>
      <c r="D176" s="91"/>
      <c r="E176" s="70"/>
      <c r="F176" s="70"/>
      <c r="G176" s="70"/>
      <c r="H176" s="70"/>
      <c r="I176" s="70"/>
      <c r="J176" s="92"/>
      <c r="K176" s="89"/>
      <c r="L176" s="91"/>
      <c r="M176" s="96"/>
      <c r="N176" s="96"/>
      <c r="O176" s="97"/>
      <c r="P176" s="92"/>
      <c r="Q176" s="89"/>
      <c r="R176" s="91"/>
      <c r="S176" s="70"/>
      <c r="T176" s="70"/>
      <c r="U176" s="70"/>
      <c r="V176" s="70"/>
      <c r="W176" s="70"/>
      <c r="X176" s="92"/>
      <c r="Y176" s="82"/>
      <c r="Z176" s="42"/>
      <c r="AA176" s="42"/>
    </row>
    <row r="177" spans="1:27" ht="17.25" x14ac:dyDescent="0.3">
      <c r="A177" s="42"/>
      <c r="B177" s="42"/>
      <c r="C177" s="82"/>
      <c r="D177" s="91"/>
      <c r="E177" s="70" t="s">
        <v>6</v>
      </c>
      <c r="F177" s="70" t="s">
        <v>18</v>
      </c>
      <c r="G177" s="70" t="s">
        <v>7</v>
      </c>
      <c r="H177" s="70" t="s">
        <v>10</v>
      </c>
      <c r="I177" s="70" t="s">
        <v>8</v>
      </c>
      <c r="J177" s="92"/>
      <c r="K177" s="89"/>
      <c r="L177" s="91"/>
      <c r="M177" s="96"/>
      <c r="N177" s="96"/>
      <c r="O177" s="97"/>
      <c r="P177" s="92"/>
      <c r="Q177" s="89"/>
      <c r="R177" s="91"/>
      <c r="S177" s="70">
        <f ca="1">S169-S173</f>
        <v>252</v>
      </c>
      <c r="T177" s="70" t="str">
        <f>F177</f>
        <v>-</v>
      </c>
      <c r="U177" s="70">
        <f ca="1">U169+U173</f>
        <v>74</v>
      </c>
      <c r="V177" s="70" t="s">
        <v>10</v>
      </c>
      <c r="W177" s="70">
        <f ca="1">S177-U177</f>
        <v>178</v>
      </c>
      <c r="X177" s="92">
        <f ca="1">IF(T177="+",S177+U177,IF(T177="-",S177-U177,IF(T177="x",S177*U177,IF(T177=":",S177/U177,"*fout*"))))-W177</f>
        <v>0</v>
      </c>
      <c r="Y177" s="82"/>
      <c r="Z177" s="42"/>
      <c r="AA177" s="42"/>
    </row>
    <row r="178" spans="1:27" ht="18" thickBot="1" x14ac:dyDescent="0.35">
      <c r="A178" s="42"/>
      <c r="B178" s="42"/>
      <c r="C178" s="82"/>
      <c r="D178" s="98"/>
      <c r="E178" s="99"/>
      <c r="F178" s="99"/>
      <c r="G178" s="99"/>
      <c r="H178" s="99"/>
      <c r="I178" s="99"/>
      <c r="J178" s="100"/>
      <c r="K178" s="89"/>
      <c r="L178" s="98"/>
      <c r="M178" s="101"/>
      <c r="N178" s="101"/>
      <c r="O178" s="99"/>
      <c r="P178" s="100"/>
      <c r="Q178" s="89"/>
      <c r="R178" s="98"/>
      <c r="S178" s="102">
        <f ca="1">IF(S171="+",S169+S173,IF(S171="-",S169-S173,IF(S171="x",S169*S173,IF(S171=":",S169/S173,"*fout*"))))-S177</f>
        <v>0</v>
      </c>
      <c r="T178" s="99"/>
      <c r="U178" s="102">
        <f ca="1">IF(U171="+",U169+U173,IF(U171="-",U169-U173,IF(U171="x",U169*U173,IF(U171=":",U169/U173,"*fout*"))))-U177</f>
        <v>0</v>
      </c>
      <c r="V178" s="99"/>
      <c r="W178" s="102">
        <f ca="1">IF(W171="+",W169+W173,IF(W171="-",W169-W173,IF(W171="x",W169*W173,IF(W171=":",W169/W173,"*fout*"))))-W177</f>
        <v>0</v>
      </c>
      <c r="X178" s="100">
        <f ca="1">ABS(S178)+ABS(U178)+ABS(W178)+ABS(X169)+ABS(X173)+ABS(X177)</f>
        <v>0</v>
      </c>
      <c r="Y178" s="82"/>
      <c r="Z178" s="42"/>
      <c r="AA178" s="42"/>
    </row>
    <row r="179" spans="1:27" ht="17.25" x14ac:dyDescent="0.3">
      <c r="A179" s="42"/>
      <c r="B179" s="4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3"/>
      <c r="N179" s="83"/>
      <c r="O179" s="82"/>
      <c r="P179" s="82"/>
      <c r="Q179" s="82"/>
      <c r="R179" s="82"/>
      <c r="S179" s="82"/>
      <c r="T179" s="82"/>
      <c r="U179" s="82"/>
      <c r="V179" s="82"/>
      <c r="W179" s="103" t="str">
        <f ca="1">IF(X179=0,"",IF(X179&lt;0,"overschrijden minimum:",IF(X179&gt;0,"Overschreiden maximum")))</f>
        <v/>
      </c>
      <c r="X179" s="82">
        <f ca="1">(MIN(1,S169:W177)-1)+(MAX(10000,S169:W177)-10000)</f>
        <v>0</v>
      </c>
      <c r="Y179" s="82"/>
      <c r="Z179" s="42"/>
      <c r="AA179" s="42"/>
    </row>
    <row r="180" spans="1:27" x14ac:dyDescent="0.2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5"/>
      <c r="N180" s="45"/>
      <c r="O180" s="42"/>
      <c r="P180" s="42"/>
      <c r="Q180" s="42"/>
      <c r="R180" s="42"/>
      <c r="S180" s="42"/>
      <c r="T180" s="42"/>
      <c r="U180" s="42"/>
      <c r="V180" s="42"/>
      <c r="W180" s="44" t="str">
        <f ca="1">IF(X180=0,"","controle:")</f>
        <v/>
      </c>
      <c r="X180" s="42">
        <f ca="1">ABS(X178)+ABS(X179)</f>
        <v>0</v>
      </c>
      <c r="Y180" s="42">
        <f ca="1">X180</f>
        <v>0</v>
      </c>
      <c r="Z180" s="56"/>
      <c r="AA180" s="42"/>
    </row>
  </sheetData>
  <sheetProtection password="AD70" sheet="1" objects="1" scenarios="1"/>
  <mergeCells count="23">
    <mergeCell ref="N169:N170"/>
    <mergeCell ref="M169:M170"/>
    <mergeCell ref="M151:M152"/>
    <mergeCell ref="N151:N152"/>
    <mergeCell ref="M61:M62"/>
    <mergeCell ref="N61:N62"/>
    <mergeCell ref="M133:M134"/>
    <mergeCell ref="N133:N134"/>
    <mergeCell ref="M79:M80"/>
    <mergeCell ref="N79:N80"/>
    <mergeCell ref="M115:M116"/>
    <mergeCell ref="N115:N116"/>
    <mergeCell ref="M97:M98"/>
    <mergeCell ref="N97:N98"/>
    <mergeCell ref="N46:N47"/>
    <mergeCell ref="O46:O47"/>
    <mergeCell ref="M46:M47"/>
    <mergeCell ref="M25:M26"/>
    <mergeCell ref="N25:N26"/>
    <mergeCell ref="O25:O26"/>
    <mergeCell ref="M43:M44"/>
    <mergeCell ref="N43:N44"/>
    <mergeCell ref="O43:O44"/>
  </mergeCells>
  <phoneticPr fontId="10" type="noConversion"/>
  <pageMargins left="0.75" right="0.75" top="1" bottom="1" header="0.5" footer="0.5"/>
  <pageSetup paperSize="9" scale="31" orientation="portrait" blackAndWhite="1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showRowColHeaders="0" workbookViewId="0"/>
  </sheetViews>
  <sheetFormatPr defaultColWidth="3.7109375" defaultRowHeight="12.75" x14ac:dyDescent="0.2"/>
  <cols>
    <col min="3" max="3" width="11.5703125" customWidth="1"/>
    <col min="4" max="4" width="13.28515625" customWidth="1"/>
    <col min="5" max="5" width="13.85546875" customWidth="1"/>
    <col min="8" max="36" width="3.7109375" customWidth="1"/>
  </cols>
  <sheetData>
    <row r="1" spans="1:38" ht="13.5" thickBo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</row>
    <row r="2" spans="1:38" x14ac:dyDescent="0.2">
      <c r="A2" s="42"/>
      <c r="B2" s="21"/>
      <c r="C2" s="22"/>
      <c r="D2" s="22"/>
      <c r="E2" s="22"/>
      <c r="F2" s="23"/>
      <c r="G2" s="42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3"/>
      <c r="AK2" s="42"/>
      <c r="AL2" s="42"/>
    </row>
    <row r="3" spans="1:38" ht="13.5" x14ac:dyDescent="0.25">
      <c r="A3" s="42"/>
      <c r="B3" s="24"/>
      <c r="C3" s="73" t="s">
        <v>72</v>
      </c>
      <c r="D3" s="74"/>
      <c r="E3" s="75"/>
      <c r="F3" s="25"/>
      <c r="G3" s="42"/>
      <c r="H3" s="24"/>
      <c r="I3" s="11"/>
      <c r="J3" s="41" t="s">
        <v>54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25"/>
      <c r="AK3" s="42"/>
      <c r="AL3" s="42"/>
    </row>
    <row r="4" spans="1:38" ht="14.25" thickBot="1" x14ac:dyDescent="0.25">
      <c r="A4" s="42"/>
      <c r="B4" s="24"/>
      <c r="C4" s="76" t="s">
        <v>73</v>
      </c>
      <c r="D4" s="114"/>
      <c r="E4" s="115"/>
      <c r="F4" s="25"/>
      <c r="G4" s="42"/>
      <c r="H4" s="24"/>
      <c r="I4" s="11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5"/>
      <c r="AK4" s="42"/>
      <c r="AL4" s="42"/>
    </row>
    <row r="5" spans="1:38" ht="14.25" thickBot="1" x14ac:dyDescent="0.25">
      <c r="A5" s="42"/>
      <c r="B5" s="24"/>
      <c r="C5" s="76" t="s">
        <v>74</v>
      </c>
      <c r="D5" s="114"/>
      <c r="E5" s="115"/>
      <c r="F5" s="25"/>
      <c r="G5" s="42"/>
      <c r="H5" s="24"/>
      <c r="I5" s="11"/>
      <c r="J5" s="62">
        <f ca="1">TRUNC(RAND()*(19)+1)</f>
        <v>1</v>
      </c>
      <c r="K5" s="62" t="s">
        <v>21</v>
      </c>
      <c r="L5" s="14">
        <v>1</v>
      </c>
      <c r="M5" s="15">
        <v>2</v>
      </c>
      <c r="N5" s="15">
        <v>3</v>
      </c>
      <c r="O5" s="15">
        <v>4</v>
      </c>
      <c r="P5" s="15">
        <v>5</v>
      </c>
      <c r="Q5" s="15">
        <v>6</v>
      </c>
      <c r="R5" s="15">
        <v>7</v>
      </c>
      <c r="S5" s="15">
        <v>8</v>
      </c>
      <c r="T5" s="15">
        <v>9</v>
      </c>
      <c r="U5" s="15">
        <v>10</v>
      </c>
      <c r="V5" s="15">
        <v>11</v>
      </c>
      <c r="W5" s="15">
        <v>12</v>
      </c>
      <c r="X5" s="15">
        <v>13</v>
      </c>
      <c r="Y5" s="15">
        <v>14</v>
      </c>
      <c r="Z5" s="15">
        <v>15</v>
      </c>
      <c r="AA5" s="15">
        <v>16</v>
      </c>
      <c r="AB5" s="15">
        <v>17</v>
      </c>
      <c r="AC5" s="15">
        <v>18</v>
      </c>
      <c r="AD5" s="15">
        <v>19</v>
      </c>
      <c r="AE5" s="15">
        <v>20</v>
      </c>
      <c r="AF5" s="15">
        <v>21</v>
      </c>
      <c r="AG5" s="15">
        <v>22</v>
      </c>
      <c r="AH5" s="15">
        <v>23</v>
      </c>
      <c r="AI5" s="16">
        <v>24</v>
      </c>
      <c r="AJ5" s="25"/>
      <c r="AK5" s="42"/>
      <c r="AL5" s="42"/>
    </row>
    <row r="6" spans="1:38" x14ac:dyDescent="0.2">
      <c r="A6" s="42"/>
      <c r="B6" s="24"/>
      <c r="C6" s="116" t="s">
        <v>75</v>
      </c>
      <c r="D6" s="114"/>
      <c r="E6" s="115"/>
      <c r="F6" s="25"/>
      <c r="G6" s="42"/>
      <c r="H6" s="24"/>
      <c r="I6" s="11"/>
      <c r="J6" s="51" t="str">
        <f t="shared" ref="J6:J12" ca="1" si="0">VLOOKUP(K6,$K$6:$AI$12,$J$5+1,0)</f>
        <v>A1</v>
      </c>
      <c r="K6" s="119" t="s">
        <v>23</v>
      </c>
      <c r="L6" s="14" t="s">
        <v>41</v>
      </c>
      <c r="M6" s="15" t="s">
        <v>42</v>
      </c>
      <c r="N6" s="15" t="s">
        <v>43</v>
      </c>
      <c r="O6" s="15" t="s">
        <v>44</v>
      </c>
      <c r="P6" s="15" t="s">
        <v>45</v>
      </c>
      <c r="Q6" s="15" t="s">
        <v>46</v>
      </c>
      <c r="R6" s="15" t="s">
        <v>47</v>
      </c>
      <c r="S6" s="15" t="s">
        <v>48</v>
      </c>
      <c r="T6" s="15" t="s">
        <v>49</v>
      </c>
      <c r="U6" s="15" t="s">
        <v>50</v>
      </c>
      <c r="V6" s="15" t="s">
        <v>51</v>
      </c>
      <c r="W6" s="15" t="s">
        <v>52</v>
      </c>
      <c r="X6" s="15" t="s">
        <v>3</v>
      </c>
      <c r="Y6" s="15" t="s">
        <v>4</v>
      </c>
      <c r="Z6" s="15" t="s">
        <v>5</v>
      </c>
      <c r="AA6" s="15" t="s">
        <v>6</v>
      </c>
      <c r="AB6" s="15" t="s">
        <v>7</v>
      </c>
      <c r="AC6" s="15" t="s">
        <v>8</v>
      </c>
      <c r="AD6" s="15" t="s">
        <v>9</v>
      </c>
      <c r="AE6" s="15"/>
      <c r="AF6" s="15"/>
      <c r="AG6" s="15"/>
      <c r="AH6" s="15"/>
      <c r="AI6" s="16"/>
      <c r="AJ6" s="25"/>
      <c r="AK6" s="42"/>
      <c r="AL6" s="42"/>
    </row>
    <row r="7" spans="1:38" x14ac:dyDescent="0.2">
      <c r="A7" s="42"/>
      <c r="B7" s="24"/>
      <c r="C7" s="116" t="s">
        <v>76</v>
      </c>
      <c r="D7" s="114"/>
      <c r="E7" s="115"/>
      <c r="F7" s="25"/>
      <c r="G7" s="42"/>
      <c r="H7" s="24"/>
      <c r="I7" s="11"/>
      <c r="J7" s="49" t="str">
        <f t="shared" ca="1" si="0"/>
        <v>+</v>
      </c>
      <c r="K7" s="52" t="s">
        <v>11</v>
      </c>
      <c r="L7" s="17" t="s">
        <v>16</v>
      </c>
      <c r="M7" s="10" t="s">
        <v>16</v>
      </c>
      <c r="N7" s="10" t="s">
        <v>16</v>
      </c>
      <c r="O7" s="10" t="s">
        <v>16</v>
      </c>
      <c r="P7" s="10" t="s">
        <v>18</v>
      </c>
      <c r="Q7" s="10" t="s">
        <v>18</v>
      </c>
      <c r="R7" s="10" t="s">
        <v>18</v>
      </c>
      <c r="S7" s="10" t="s">
        <v>18</v>
      </c>
      <c r="T7" s="10" t="s">
        <v>16</v>
      </c>
      <c r="U7" s="10" t="s">
        <v>18</v>
      </c>
      <c r="V7" s="10" t="s">
        <v>16</v>
      </c>
      <c r="W7" s="10" t="s">
        <v>18</v>
      </c>
      <c r="X7" s="10" t="s">
        <v>24</v>
      </c>
      <c r="Y7" s="10" t="s">
        <v>24</v>
      </c>
      <c r="Z7" s="10" t="s">
        <v>16</v>
      </c>
      <c r="AA7" s="10" t="s">
        <v>16</v>
      </c>
      <c r="AB7" s="10" t="s">
        <v>18</v>
      </c>
      <c r="AC7" s="10" t="s">
        <v>18</v>
      </c>
      <c r="AD7" s="10" t="s">
        <v>18</v>
      </c>
      <c r="AE7" s="10"/>
      <c r="AF7" s="10"/>
      <c r="AG7" s="10"/>
      <c r="AH7" s="10"/>
      <c r="AI7" s="18"/>
      <c r="AJ7" s="25"/>
      <c r="AK7" s="42"/>
      <c r="AL7" s="42"/>
    </row>
    <row r="8" spans="1:38" x14ac:dyDescent="0.2">
      <c r="A8" s="42"/>
      <c r="B8" s="24"/>
      <c r="C8" s="116" t="s">
        <v>77</v>
      </c>
      <c r="D8" s="114"/>
      <c r="E8" s="115"/>
      <c r="F8" s="25"/>
      <c r="G8" s="42"/>
      <c r="H8" s="24"/>
      <c r="I8" s="11"/>
      <c r="J8" s="49" t="str">
        <f t="shared" ca="1" si="0"/>
        <v>+</v>
      </c>
      <c r="K8" s="52" t="s">
        <v>12</v>
      </c>
      <c r="L8" s="17" t="s">
        <v>16</v>
      </c>
      <c r="M8" s="10" t="s">
        <v>16</v>
      </c>
      <c r="N8" s="10" t="s">
        <v>18</v>
      </c>
      <c r="O8" s="10" t="s">
        <v>18</v>
      </c>
      <c r="P8" s="10" t="s">
        <v>16</v>
      </c>
      <c r="Q8" s="10" t="s">
        <v>16</v>
      </c>
      <c r="R8" s="10" t="s">
        <v>18</v>
      </c>
      <c r="S8" s="10" t="s">
        <v>18</v>
      </c>
      <c r="T8" s="10" t="s">
        <v>18</v>
      </c>
      <c r="U8" s="10" t="s">
        <v>16</v>
      </c>
      <c r="V8" s="10" t="s">
        <v>16</v>
      </c>
      <c r="W8" s="10" t="s">
        <v>18</v>
      </c>
      <c r="X8" s="10" t="s">
        <v>16</v>
      </c>
      <c r="Y8" s="10" t="s">
        <v>16</v>
      </c>
      <c r="Z8" s="10" t="s">
        <v>24</v>
      </c>
      <c r="AA8" s="10" t="s">
        <v>18</v>
      </c>
      <c r="AB8" s="10" t="s">
        <v>24</v>
      </c>
      <c r="AC8" s="10" t="s">
        <v>24</v>
      </c>
      <c r="AD8" s="10" t="s">
        <v>16</v>
      </c>
      <c r="AE8" s="10"/>
      <c r="AF8" s="10"/>
      <c r="AG8" s="10"/>
      <c r="AH8" s="10"/>
      <c r="AI8" s="18"/>
      <c r="AJ8" s="25"/>
      <c r="AK8" s="42"/>
      <c r="AL8" s="42"/>
    </row>
    <row r="9" spans="1:38" x14ac:dyDescent="0.2">
      <c r="A9" s="42"/>
      <c r="B9" s="24"/>
      <c r="C9" s="116" t="s">
        <v>78</v>
      </c>
      <c r="D9" s="114"/>
      <c r="E9" s="115"/>
      <c r="F9" s="25"/>
      <c r="G9" s="42"/>
      <c r="H9" s="24"/>
      <c r="I9" s="11"/>
      <c r="J9" s="49" t="str">
        <f t="shared" ca="1" si="0"/>
        <v>+</v>
      </c>
      <c r="K9" s="52" t="s">
        <v>13</v>
      </c>
      <c r="L9" s="17" t="s">
        <v>16</v>
      </c>
      <c r="M9" s="10" t="s">
        <v>16</v>
      </c>
      <c r="N9" s="10" t="s">
        <v>16</v>
      </c>
      <c r="O9" s="10" t="s">
        <v>16</v>
      </c>
      <c r="P9" s="10" t="s">
        <v>18</v>
      </c>
      <c r="Q9" s="10" t="s">
        <v>18</v>
      </c>
      <c r="R9" s="10" t="s">
        <v>18</v>
      </c>
      <c r="S9" s="10" t="s">
        <v>18</v>
      </c>
      <c r="T9" s="10" t="s">
        <v>18</v>
      </c>
      <c r="U9" s="10" t="s">
        <v>16</v>
      </c>
      <c r="V9" s="10" t="s">
        <v>18</v>
      </c>
      <c r="W9" s="10" t="s">
        <v>16</v>
      </c>
      <c r="X9" s="10" t="s">
        <v>18</v>
      </c>
      <c r="Y9" s="10" t="s">
        <v>16</v>
      </c>
      <c r="Z9" s="10" t="s">
        <v>18</v>
      </c>
      <c r="AA9" s="10" t="s">
        <v>16</v>
      </c>
      <c r="AB9" s="10" t="s">
        <v>16</v>
      </c>
      <c r="AC9" s="10" t="s">
        <v>16</v>
      </c>
      <c r="AD9" s="10" t="s">
        <v>16</v>
      </c>
      <c r="AE9" s="10"/>
      <c r="AF9" s="10"/>
      <c r="AG9" s="10"/>
      <c r="AH9" s="10"/>
      <c r="AI9" s="18"/>
      <c r="AJ9" s="25"/>
      <c r="AK9" s="42"/>
      <c r="AL9" s="42"/>
    </row>
    <row r="10" spans="1:38" x14ac:dyDescent="0.2">
      <c r="A10" s="42"/>
      <c r="B10" s="24"/>
      <c r="C10" s="116" t="s">
        <v>79</v>
      </c>
      <c r="D10" s="114"/>
      <c r="E10" s="115"/>
      <c r="F10" s="25"/>
      <c r="G10" s="42"/>
      <c r="H10" s="24"/>
      <c r="I10" s="11"/>
      <c r="J10" s="49" t="str">
        <f t="shared" ca="1" si="0"/>
        <v>+</v>
      </c>
      <c r="K10" s="52" t="s">
        <v>14</v>
      </c>
      <c r="L10" s="17" t="s">
        <v>16</v>
      </c>
      <c r="M10" s="10" t="s">
        <v>18</v>
      </c>
      <c r="N10" s="10" t="s">
        <v>16</v>
      </c>
      <c r="O10" s="10" t="s">
        <v>18</v>
      </c>
      <c r="P10" s="10" t="s">
        <v>16</v>
      </c>
      <c r="Q10" s="10" t="s">
        <v>18</v>
      </c>
      <c r="R10" s="10" t="s">
        <v>16</v>
      </c>
      <c r="S10" s="10" t="s">
        <v>18</v>
      </c>
      <c r="T10" s="10" t="s">
        <v>16</v>
      </c>
      <c r="U10" s="10" t="s">
        <v>18</v>
      </c>
      <c r="V10" s="10" t="s">
        <v>16</v>
      </c>
      <c r="W10" s="10" t="s">
        <v>18</v>
      </c>
      <c r="X10" s="10" t="s">
        <v>24</v>
      </c>
      <c r="Y10" s="10" t="s">
        <v>24</v>
      </c>
      <c r="Z10" s="10" t="s">
        <v>24</v>
      </c>
      <c r="AA10" s="10" t="s">
        <v>24</v>
      </c>
      <c r="AB10" s="10" t="s">
        <v>26</v>
      </c>
      <c r="AC10" s="10" t="s">
        <v>26</v>
      </c>
      <c r="AD10" s="10" t="s">
        <v>26</v>
      </c>
      <c r="AE10" s="10"/>
      <c r="AF10" s="10"/>
      <c r="AG10" s="10"/>
      <c r="AH10" s="10"/>
      <c r="AI10" s="18"/>
      <c r="AJ10" s="25"/>
      <c r="AK10" s="42"/>
      <c r="AL10" s="42"/>
    </row>
    <row r="11" spans="1:38" x14ac:dyDescent="0.2">
      <c r="A11" s="42"/>
      <c r="B11" s="24"/>
      <c r="C11" s="116"/>
      <c r="D11" s="114"/>
      <c r="E11" s="115"/>
      <c r="F11" s="25"/>
      <c r="G11" s="42"/>
      <c r="H11" s="24"/>
      <c r="I11" s="11"/>
      <c r="J11" s="49" t="str">
        <f t="shared" ca="1" si="0"/>
        <v>+</v>
      </c>
      <c r="K11" s="52" t="s">
        <v>15</v>
      </c>
      <c r="L11" s="17" t="s">
        <v>16</v>
      </c>
      <c r="M11" s="10" t="s">
        <v>18</v>
      </c>
      <c r="N11" s="10" t="s">
        <v>18</v>
      </c>
      <c r="O11" s="10" t="s">
        <v>16</v>
      </c>
      <c r="P11" s="10" t="s">
        <v>18</v>
      </c>
      <c r="Q11" s="10" t="s">
        <v>16</v>
      </c>
      <c r="R11" s="10" t="s">
        <v>16</v>
      </c>
      <c r="S11" s="10" t="s">
        <v>18</v>
      </c>
      <c r="T11" s="10" t="s">
        <v>18</v>
      </c>
      <c r="U11" s="10" t="s">
        <v>16</v>
      </c>
      <c r="V11" s="10" t="s">
        <v>18</v>
      </c>
      <c r="W11" s="10" t="s">
        <v>16</v>
      </c>
      <c r="X11" s="10" t="s">
        <v>16</v>
      </c>
      <c r="Y11" s="10" t="s">
        <v>18</v>
      </c>
      <c r="Z11" s="10" t="s">
        <v>18</v>
      </c>
      <c r="AA11" s="10" t="s">
        <v>18</v>
      </c>
      <c r="AB11" s="10" t="s">
        <v>16</v>
      </c>
      <c r="AC11" s="10" t="s">
        <v>18</v>
      </c>
      <c r="AD11" s="10" t="s">
        <v>16</v>
      </c>
      <c r="AE11" s="10"/>
      <c r="AF11" s="10"/>
      <c r="AG11" s="10"/>
      <c r="AH11" s="10"/>
      <c r="AI11" s="18"/>
      <c r="AJ11" s="25"/>
      <c r="AK11" s="42"/>
      <c r="AL11" s="42"/>
    </row>
    <row r="12" spans="1:38" ht="13.5" thickBot="1" x14ac:dyDescent="0.25">
      <c r="A12" s="42"/>
      <c r="B12" s="24"/>
      <c r="C12" s="120" t="s">
        <v>80</v>
      </c>
      <c r="D12" s="114"/>
      <c r="E12" s="115"/>
      <c r="F12" s="25"/>
      <c r="G12" s="42"/>
      <c r="H12" s="24"/>
      <c r="I12" s="11"/>
      <c r="J12" s="50" t="str">
        <f t="shared" ca="1" si="0"/>
        <v>+</v>
      </c>
      <c r="K12" s="53" t="s">
        <v>17</v>
      </c>
      <c r="L12" s="19" t="s">
        <v>16</v>
      </c>
      <c r="M12" s="12" t="s">
        <v>18</v>
      </c>
      <c r="N12" s="12" t="s">
        <v>16</v>
      </c>
      <c r="O12" s="12" t="s">
        <v>18</v>
      </c>
      <c r="P12" s="12" t="s">
        <v>16</v>
      </c>
      <c r="Q12" s="12" t="s">
        <v>18</v>
      </c>
      <c r="R12" s="12" t="s">
        <v>16</v>
      </c>
      <c r="S12" s="12" t="s">
        <v>18</v>
      </c>
      <c r="T12" s="12" t="s">
        <v>18</v>
      </c>
      <c r="U12" s="12" t="s">
        <v>16</v>
      </c>
      <c r="V12" s="12" t="s">
        <v>18</v>
      </c>
      <c r="W12" s="12" t="s">
        <v>16</v>
      </c>
      <c r="X12" s="12" t="s">
        <v>16</v>
      </c>
      <c r="Y12" s="12" t="s">
        <v>16</v>
      </c>
      <c r="Z12" s="12" t="s">
        <v>16</v>
      </c>
      <c r="AA12" s="12" t="s">
        <v>24</v>
      </c>
      <c r="AB12" s="12" t="s">
        <v>18</v>
      </c>
      <c r="AC12" s="12" t="s">
        <v>18</v>
      </c>
      <c r="AD12" s="12" t="s">
        <v>18</v>
      </c>
      <c r="AE12" s="12"/>
      <c r="AF12" s="12"/>
      <c r="AG12" s="12"/>
      <c r="AH12" s="12"/>
      <c r="AI12" s="20"/>
      <c r="AJ12" s="25"/>
      <c r="AK12" s="42"/>
      <c r="AL12" s="42"/>
    </row>
    <row r="13" spans="1:38" ht="13.5" thickBot="1" x14ac:dyDescent="0.25">
      <c r="A13" s="42"/>
      <c r="B13" s="24"/>
      <c r="C13" s="116" t="s">
        <v>81</v>
      </c>
      <c r="D13" s="114"/>
      <c r="E13" s="115"/>
      <c r="F13" s="25"/>
      <c r="G13" s="42"/>
      <c r="H13" s="26"/>
      <c r="I13" s="39"/>
      <c r="J13" s="2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9"/>
      <c r="AK13" s="42"/>
      <c r="AL13" s="42"/>
    </row>
    <row r="14" spans="1:38" ht="13.5" thickBot="1" x14ac:dyDescent="0.25">
      <c r="A14" s="42"/>
      <c r="B14" s="24"/>
      <c r="C14" s="116" t="s">
        <v>82</v>
      </c>
      <c r="D14" s="114"/>
      <c r="E14" s="115"/>
      <c r="F14" s="25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</row>
    <row r="15" spans="1:38" x14ac:dyDescent="0.2">
      <c r="A15" s="42"/>
      <c r="B15" s="24"/>
      <c r="C15" s="116" t="s">
        <v>83</v>
      </c>
      <c r="D15" s="114"/>
      <c r="E15" s="115"/>
      <c r="F15" s="25"/>
      <c r="G15" s="42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  <c r="AK15" s="42"/>
      <c r="AL15" s="42"/>
    </row>
    <row r="16" spans="1:38" x14ac:dyDescent="0.2">
      <c r="A16" s="42"/>
      <c r="B16" s="24"/>
      <c r="C16" s="116" t="s">
        <v>84</v>
      </c>
      <c r="D16" s="114"/>
      <c r="E16" s="115"/>
      <c r="F16" s="25"/>
      <c r="G16" s="42"/>
      <c r="H16" s="24"/>
      <c r="I16" s="11"/>
      <c r="J16" s="11"/>
      <c r="K16" s="41" t="s">
        <v>58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25"/>
      <c r="AK16" s="42"/>
      <c r="AL16" s="42"/>
    </row>
    <row r="17" spans="1:38" ht="13.5" thickBot="1" x14ac:dyDescent="0.25">
      <c r="A17" s="42"/>
      <c r="B17" s="24"/>
      <c r="C17" s="116"/>
      <c r="D17" s="114"/>
      <c r="E17" s="115"/>
      <c r="F17" s="25"/>
      <c r="G17" s="42"/>
      <c r="H17" s="24"/>
      <c r="I17" s="11"/>
      <c r="J17" s="11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5"/>
      <c r="AK17" s="42"/>
      <c r="AL17" s="42"/>
    </row>
    <row r="18" spans="1:38" ht="13.5" thickBot="1" x14ac:dyDescent="0.25">
      <c r="A18" s="42"/>
      <c r="B18" s="24"/>
      <c r="C18" s="120" t="s">
        <v>85</v>
      </c>
      <c r="D18" s="114"/>
      <c r="E18" s="115"/>
      <c r="F18" s="25"/>
      <c r="G18" s="42"/>
      <c r="H18" s="24"/>
      <c r="I18" s="11"/>
      <c r="J18" s="11"/>
      <c r="K18" s="35" t="s">
        <v>21</v>
      </c>
      <c r="L18" s="36">
        <v>1</v>
      </c>
      <c r="M18" s="36">
        <v>2</v>
      </c>
      <c r="N18" s="36">
        <v>3</v>
      </c>
      <c r="O18" s="36">
        <v>4</v>
      </c>
      <c r="P18" s="36">
        <v>5</v>
      </c>
      <c r="Q18" s="36">
        <v>6</v>
      </c>
      <c r="R18" s="36">
        <v>7</v>
      </c>
      <c r="S18" s="36">
        <v>8</v>
      </c>
      <c r="T18" s="36">
        <v>9</v>
      </c>
      <c r="U18" s="36">
        <v>10</v>
      </c>
      <c r="V18" s="36">
        <v>11</v>
      </c>
      <c r="W18" s="36">
        <v>12</v>
      </c>
      <c r="X18" s="36">
        <v>13</v>
      </c>
      <c r="Y18" s="36">
        <v>14</v>
      </c>
      <c r="Z18" s="36">
        <v>15</v>
      </c>
      <c r="AA18" s="36">
        <v>16</v>
      </c>
      <c r="AB18" s="36">
        <v>17</v>
      </c>
      <c r="AC18" s="36">
        <v>18</v>
      </c>
      <c r="AD18" s="36">
        <v>19</v>
      </c>
      <c r="AE18" s="36">
        <v>20</v>
      </c>
      <c r="AF18" s="36">
        <v>21</v>
      </c>
      <c r="AG18" s="36">
        <v>22</v>
      </c>
      <c r="AH18" s="36">
        <v>23</v>
      </c>
      <c r="AI18" s="40">
        <v>24</v>
      </c>
      <c r="AJ18" s="25"/>
      <c r="AK18" s="42"/>
      <c r="AL18" s="42"/>
    </row>
    <row r="19" spans="1:38" ht="13.5" x14ac:dyDescent="0.25">
      <c r="A19" s="42"/>
      <c r="B19" s="24"/>
      <c r="C19" s="77" t="s">
        <v>86</v>
      </c>
      <c r="D19" s="65"/>
      <c r="E19" s="78"/>
      <c r="F19" s="25"/>
      <c r="G19" s="42"/>
      <c r="H19" s="24"/>
      <c r="I19" s="11"/>
      <c r="J19" s="13"/>
      <c r="K19" s="31" t="s">
        <v>3</v>
      </c>
      <c r="L19" s="17">
        <v>3</v>
      </c>
      <c r="M19" s="10">
        <v>3</v>
      </c>
      <c r="N19" s="10">
        <v>3</v>
      </c>
      <c r="O19" s="10">
        <v>3</v>
      </c>
      <c r="P19" s="10">
        <v>4</v>
      </c>
      <c r="Q19" s="10">
        <v>4</v>
      </c>
      <c r="R19" s="10">
        <v>4</v>
      </c>
      <c r="S19" s="10">
        <v>5</v>
      </c>
      <c r="T19" s="10">
        <v>5</v>
      </c>
      <c r="U19" s="10">
        <v>5</v>
      </c>
      <c r="V19" s="10">
        <v>5</v>
      </c>
      <c r="W19" s="10">
        <v>6</v>
      </c>
      <c r="X19" s="10">
        <v>6</v>
      </c>
      <c r="Y19" s="10">
        <v>6</v>
      </c>
      <c r="Z19" s="10">
        <v>7</v>
      </c>
      <c r="AA19" s="10">
        <v>7</v>
      </c>
      <c r="AB19" s="10">
        <v>7</v>
      </c>
      <c r="AC19" s="10">
        <v>8</v>
      </c>
      <c r="AD19" s="10">
        <v>8</v>
      </c>
      <c r="AE19" s="10">
        <v>8</v>
      </c>
      <c r="AF19" s="10">
        <v>9</v>
      </c>
      <c r="AG19" s="10">
        <v>9</v>
      </c>
      <c r="AH19" s="10">
        <v>9</v>
      </c>
      <c r="AI19" s="18">
        <v>9</v>
      </c>
      <c r="AJ19" s="25"/>
      <c r="AK19" s="42"/>
      <c r="AL19" s="42"/>
    </row>
    <row r="20" spans="1:38" ht="13.5" x14ac:dyDescent="0.25">
      <c r="A20" s="42"/>
      <c r="B20" s="24"/>
      <c r="C20" s="77" t="s">
        <v>87</v>
      </c>
      <c r="D20" s="65"/>
      <c r="E20" s="78"/>
      <c r="F20" s="25"/>
      <c r="G20" s="42"/>
      <c r="H20" s="24"/>
      <c r="I20" s="11"/>
      <c r="J20" s="13"/>
      <c r="K20" s="31" t="s">
        <v>4</v>
      </c>
      <c r="L20" s="17">
        <v>4</v>
      </c>
      <c r="M20" s="10">
        <v>5</v>
      </c>
      <c r="N20" s="10">
        <v>6</v>
      </c>
      <c r="O20" s="10">
        <v>8</v>
      </c>
      <c r="P20" s="10">
        <v>3</v>
      </c>
      <c r="Q20" s="10">
        <v>7</v>
      </c>
      <c r="R20" s="10">
        <v>8</v>
      </c>
      <c r="S20" s="10">
        <v>3</v>
      </c>
      <c r="T20" s="10">
        <v>6</v>
      </c>
      <c r="U20" s="10">
        <v>7</v>
      </c>
      <c r="V20" s="10">
        <v>9</v>
      </c>
      <c r="W20" s="10">
        <v>4</v>
      </c>
      <c r="X20" s="10">
        <v>7</v>
      </c>
      <c r="Y20" s="10">
        <v>9</v>
      </c>
      <c r="Z20" s="10">
        <v>3</v>
      </c>
      <c r="AA20" s="10">
        <v>6</v>
      </c>
      <c r="AB20" s="10">
        <v>6</v>
      </c>
      <c r="AC20" s="10">
        <v>4</v>
      </c>
      <c r="AD20" s="10">
        <v>5</v>
      </c>
      <c r="AE20" s="10">
        <v>7</v>
      </c>
      <c r="AF20" s="10">
        <v>4</v>
      </c>
      <c r="AG20" s="10">
        <v>6</v>
      </c>
      <c r="AH20" s="10">
        <v>7</v>
      </c>
      <c r="AI20" s="18">
        <v>8</v>
      </c>
      <c r="AJ20" s="25"/>
      <c r="AK20" s="42"/>
      <c r="AL20" s="42"/>
    </row>
    <row r="21" spans="1:38" ht="13.5" x14ac:dyDescent="0.25">
      <c r="A21" s="42"/>
      <c r="B21" s="24"/>
      <c r="C21" s="77" t="s">
        <v>88</v>
      </c>
      <c r="D21" s="65"/>
      <c r="E21" s="78"/>
      <c r="F21" s="25"/>
      <c r="G21" s="42"/>
      <c r="H21" s="24"/>
      <c r="I21" s="11"/>
      <c r="J21" s="13"/>
      <c r="K21" s="31" t="s">
        <v>5</v>
      </c>
      <c r="L21" s="17">
        <v>7</v>
      </c>
      <c r="M21" s="10">
        <v>9</v>
      </c>
      <c r="N21" s="10">
        <v>8</v>
      </c>
      <c r="O21" s="10">
        <v>7</v>
      </c>
      <c r="P21" s="10">
        <v>9</v>
      </c>
      <c r="Q21" s="10">
        <v>9</v>
      </c>
      <c r="R21" s="10">
        <v>7</v>
      </c>
      <c r="S21" s="10">
        <v>4</v>
      </c>
      <c r="T21" s="10">
        <v>7</v>
      </c>
      <c r="U21" s="10">
        <v>9</v>
      </c>
      <c r="V21" s="10">
        <v>3</v>
      </c>
      <c r="W21" s="10">
        <v>8</v>
      </c>
      <c r="X21" s="10">
        <v>3</v>
      </c>
      <c r="Y21" s="10">
        <v>3</v>
      </c>
      <c r="Z21" s="10">
        <v>4</v>
      </c>
      <c r="AA21" s="10">
        <v>4</v>
      </c>
      <c r="AB21" s="10">
        <v>5</v>
      </c>
      <c r="AC21" s="10">
        <v>3</v>
      </c>
      <c r="AD21" s="10">
        <v>9</v>
      </c>
      <c r="AE21" s="10">
        <v>4</v>
      </c>
      <c r="AF21" s="10">
        <v>5</v>
      </c>
      <c r="AG21" s="10">
        <v>5</v>
      </c>
      <c r="AH21" s="10">
        <v>6</v>
      </c>
      <c r="AI21" s="18">
        <v>6</v>
      </c>
      <c r="AJ21" s="25"/>
      <c r="AK21" s="42"/>
      <c r="AL21" s="42"/>
    </row>
    <row r="22" spans="1:38" ht="13.5" x14ac:dyDescent="0.25">
      <c r="A22" s="42"/>
      <c r="B22" s="24"/>
      <c r="C22" s="77" t="s">
        <v>89</v>
      </c>
      <c r="D22" s="65"/>
      <c r="E22" s="78"/>
      <c r="F22" s="25"/>
      <c r="G22" s="42"/>
      <c r="H22" s="24"/>
      <c r="I22" s="11"/>
      <c r="J22" s="13"/>
      <c r="K22" s="31" t="s">
        <v>6</v>
      </c>
      <c r="L22" s="17">
        <v>8</v>
      </c>
      <c r="M22" s="10">
        <v>8</v>
      </c>
      <c r="N22" s="10">
        <v>9</v>
      </c>
      <c r="O22" s="10">
        <v>5</v>
      </c>
      <c r="P22" s="10">
        <v>5</v>
      </c>
      <c r="Q22" s="10">
        <v>8</v>
      </c>
      <c r="R22" s="10">
        <v>6</v>
      </c>
      <c r="S22" s="10">
        <v>7</v>
      </c>
      <c r="T22" s="10">
        <v>3</v>
      </c>
      <c r="U22" s="10">
        <v>4</v>
      </c>
      <c r="V22" s="10">
        <v>6</v>
      </c>
      <c r="W22" s="10">
        <v>9</v>
      </c>
      <c r="X22" s="10">
        <v>5</v>
      </c>
      <c r="Y22" s="10">
        <v>7</v>
      </c>
      <c r="Z22" s="10">
        <v>9</v>
      </c>
      <c r="AA22" s="10">
        <v>5</v>
      </c>
      <c r="AB22" s="10">
        <v>9</v>
      </c>
      <c r="AC22" s="10">
        <v>5</v>
      </c>
      <c r="AD22" s="10">
        <v>4</v>
      </c>
      <c r="AE22" s="10">
        <v>5</v>
      </c>
      <c r="AF22" s="10">
        <v>3</v>
      </c>
      <c r="AG22" s="10">
        <v>4</v>
      </c>
      <c r="AH22" s="10">
        <v>8</v>
      </c>
      <c r="AI22" s="18">
        <v>7</v>
      </c>
      <c r="AJ22" s="25"/>
      <c r="AK22" s="42"/>
      <c r="AL22" s="42"/>
    </row>
    <row r="23" spans="1:38" ht="13.5" x14ac:dyDescent="0.25">
      <c r="A23" s="42"/>
      <c r="B23" s="24"/>
      <c r="C23" s="77" t="s">
        <v>92</v>
      </c>
      <c r="D23" s="65"/>
      <c r="E23" s="78"/>
      <c r="F23" s="25"/>
      <c r="G23" s="42"/>
      <c r="H23" s="24"/>
      <c r="I23" s="11"/>
      <c r="J23" s="13"/>
      <c r="K23" s="31" t="s">
        <v>7</v>
      </c>
      <c r="L23" s="17">
        <v>9</v>
      </c>
      <c r="M23" s="10">
        <v>7</v>
      </c>
      <c r="N23" s="10">
        <v>7</v>
      </c>
      <c r="O23" s="10">
        <v>6</v>
      </c>
      <c r="P23" s="10">
        <v>8</v>
      </c>
      <c r="Q23" s="10">
        <v>3</v>
      </c>
      <c r="R23" s="10">
        <v>5</v>
      </c>
      <c r="S23" s="10">
        <v>8</v>
      </c>
      <c r="T23" s="10">
        <v>4</v>
      </c>
      <c r="U23" s="10">
        <v>8</v>
      </c>
      <c r="V23" s="10">
        <v>8</v>
      </c>
      <c r="W23" s="10">
        <v>7</v>
      </c>
      <c r="X23" s="10">
        <v>4</v>
      </c>
      <c r="Y23" s="10">
        <v>8</v>
      </c>
      <c r="Z23" s="10">
        <v>8</v>
      </c>
      <c r="AA23" s="10">
        <v>8</v>
      </c>
      <c r="AB23" s="10">
        <v>8</v>
      </c>
      <c r="AC23" s="10">
        <v>7</v>
      </c>
      <c r="AD23" s="10">
        <v>7</v>
      </c>
      <c r="AE23" s="10">
        <v>9</v>
      </c>
      <c r="AF23" s="10">
        <v>6</v>
      </c>
      <c r="AG23" s="10">
        <v>3</v>
      </c>
      <c r="AH23" s="10">
        <v>4</v>
      </c>
      <c r="AI23" s="18">
        <v>4</v>
      </c>
      <c r="AJ23" s="25"/>
      <c r="AK23" s="42"/>
      <c r="AL23" s="42"/>
    </row>
    <row r="24" spans="1:38" ht="13.5" x14ac:dyDescent="0.25">
      <c r="A24" s="42"/>
      <c r="B24" s="24"/>
      <c r="C24" s="77" t="s">
        <v>90</v>
      </c>
      <c r="D24" s="65"/>
      <c r="E24" s="78"/>
      <c r="F24" s="25"/>
      <c r="G24" s="42"/>
      <c r="H24" s="24"/>
      <c r="I24" s="11"/>
      <c r="J24" s="13"/>
      <c r="K24" s="31" t="s">
        <v>8</v>
      </c>
      <c r="L24" s="17">
        <v>5</v>
      </c>
      <c r="M24" s="10">
        <v>4</v>
      </c>
      <c r="N24" s="10">
        <v>5</v>
      </c>
      <c r="O24" s="10">
        <v>9</v>
      </c>
      <c r="P24" s="10">
        <v>6</v>
      </c>
      <c r="Q24" s="10">
        <v>6</v>
      </c>
      <c r="R24" s="10">
        <v>9</v>
      </c>
      <c r="S24" s="10">
        <v>9</v>
      </c>
      <c r="T24" s="10">
        <v>8</v>
      </c>
      <c r="U24" s="10">
        <v>6</v>
      </c>
      <c r="V24" s="10">
        <v>7</v>
      </c>
      <c r="W24" s="10">
        <v>3</v>
      </c>
      <c r="X24" s="10">
        <v>9</v>
      </c>
      <c r="Y24" s="10">
        <v>5</v>
      </c>
      <c r="Z24" s="10">
        <v>5</v>
      </c>
      <c r="AA24" s="10">
        <v>3</v>
      </c>
      <c r="AB24" s="10">
        <v>3</v>
      </c>
      <c r="AC24" s="10">
        <v>6</v>
      </c>
      <c r="AD24" s="10">
        <v>3</v>
      </c>
      <c r="AE24" s="10">
        <v>6</v>
      </c>
      <c r="AF24" s="10">
        <v>8</v>
      </c>
      <c r="AG24" s="10">
        <v>8</v>
      </c>
      <c r="AH24" s="10">
        <v>3</v>
      </c>
      <c r="AI24" s="18">
        <v>3</v>
      </c>
      <c r="AJ24" s="25"/>
      <c r="AK24" s="42"/>
      <c r="AL24" s="42"/>
    </row>
    <row r="25" spans="1:38" ht="14.25" thickBot="1" x14ac:dyDescent="0.3">
      <c r="A25" s="42"/>
      <c r="B25" s="24"/>
      <c r="C25" s="77" t="s">
        <v>91</v>
      </c>
      <c r="D25" s="65"/>
      <c r="E25" s="78"/>
      <c r="F25" s="25"/>
      <c r="G25" s="42"/>
      <c r="H25" s="24"/>
      <c r="I25" s="11"/>
      <c r="J25" s="13"/>
      <c r="K25" s="32" t="s">
        <v>9</v>
      </c>
      <c r="L25" s="19">
        <v>6</v>
      </c>
      <c r="M25" s="12">
        <v>6</v>
      </c>
      <c r="N25" s="12">
        <v>4</v>
      </c>
      <c r="O25" s="12">
        <v>4</v>
      </c>
      <c r="P25" s="12">
        <v>7</v>
      </c>
      <c r="Q25" s="12">
        <v>5</v>
      </c>
      <c r="R25" s="12">
        <v>3</v>
      </c>
      <c r="S25" s="12">
        <v>6</v>
      </c>
      <c r="T25" s="12">
        <v>9</v>
      </c>
      <c r="U25" s="12">
        <v>3</v>
      </c>
      <c r="V25" s="12">
        <v>4</v>
      </c>
      <c r="W25" s="12">
        <v>5</v>
      </c>
      <c r="X25" s="12">
        <v>8</v>
      </c>
      <c r="Y25" s="12">
        <v>4</v>
      </c>
      <c r="Z25" s="12">
        <v>6</v>
      </c>
      <c r="AA25" s="12">
        <v>9</v>
      </c>
      <c r="AB25" s="12">
        <v>4</v>
      </c>
      <c r="AC25" s="12">
        <v>9</v>
      </c>
      <c r="AD25" s="12">
        <v>6</v>
      </c>
      <c r="AE25" s="12">
        <v>3</v>
      </c>
      <c r="AF25" s="12">
        <v>7</v>
      </c>
      <c r="AG25" s="12">
        <v>7</v>
      </c>
      <c r="AH25" s="12">
        <v>5</v>
      </c>
      <c r="AI25" s="20">
        <v>5</v>
      </c>
      <c r="AJ25" s="25"/>
      <c r="AK25" s="42"/>
      <c r="AL25" s="42"/>
    </row>
    <row r="26" spans="1:38" ht="14.25" thickBot="1" x14ac:dyDescent="0.3">
      <c r="A26" s="42"/>
      <c r="B26" s="24"/>
      <c r="C26" s="77" t="s">
        <v>93</v>
      </c>
      <c r="D26" s="65"/>
      <c r="E26" s="78"/>
      <c r="F26" s="25"/>
      <c r="G26" s="42"/>
      <c r="H26" s="30"/>
      <c r="I26" s="27"/>
      <c r="J26" s="28"/>
      <c r="K26" s="39"/>
      <c r="L26" s="61">
        <f t="shared" ref="L26:AI26" si="1">SUM(L19:L25)-42</f>
        <v>0</v>
      </c>
      <c r="M26" s="61">
        <f t="shared" si="1"/>
        <v>0</v>
      </c>
      <c r="N26" s="61">
        <f t="shared" si="1"/>
        <v>0</v>
      </c>
      <c r="O26" s="61">
        <f t="shared" si="1"/>
        <v>0</v>
      </c>
      <c r="P26" s="61">
        <f t="shared" si="1"/>
        <v>0</v>
      </c>
      <c r="Q26" s="61">
        <f t="shared" si="1"/>
        <v>0</v>
      </c>
      <c r="R26" s="61">
        <f t="shared" si="1"/>
        <v>0</v>
      </c>
      <c r="S26" s="61">
        <f t="shared" si="1"/>
        <v>0</v>
      </c>
      <c r="T26" s="61">
        <f t="shared" si="1"/>
        <v>0</v>
      </c>
      <c r="U26" s="61">
        <f t="shared" si="1"/>
        <v>0</v>
      </c>
      <c r="V26" s="61">
        <f t="shared" si="1"/>
        <v>0</v>
      </c>
      <c r="W26" s="61">
        <f t="shared" si="1"/>
        <v>0</v>
      </c>
      <c r="X26" s="61">
        <f t="shared" si="1"/>
        <v>0</v>
      </c>
      <c r="Y26" s="61">
        <f t="shared" si="1"/>
        <v>0</v>
      </c>
      <c r="Z26" s="61">
        <f t="shared" si="1"/>
        <v>0</v>
      </c>
      <c r="AA26" s="61">
        <f t="shared" si="1"/>
        <v>0</v>
      </c>
      <c r="AB26" s="61">
        <f t="shared" si="1"/>
        <v>0</v>
      </c>
      <c r="AC26" s="61">
        <f t="shared" si="1"/>
        <v>0</v>
      </c>
      <c r="AD26" s="61">
        <f t="shared" si="1"/>
        <v>0</v>
      </c>
      <c r="AE26" s="61">
        <f t="shared" si="1"/>
        <v>0</v>
      </c>
      <c r="AF26" s="61">
        <f t="shared" si="1"/>
        <v>0</v>
      </c>
      <c r="AG26" s="61">
        <f t="shared" si="1"/>
        <v>0</v>
      </c>
      <c r="AH26" s="61">
        <f t="shared" si="1"/>
        <v>0</v>
      </c>
      <c r="AI26" s="61">
        <f t="shared" si="1"/>
        <v>0</v>
      </c>
      <c r="AJ26" s="29"/>
      <c r="AK26" s="42"/>
      <c r="AL26" s="42"/>
    </row>
    <row r="27" spans="1:38" ht="14.25" thickBot="1" x14ac:dyDescent="0.3">
      <c r="A27" s="42"/>
      <c r="B27" s="24"/>
      <c r="C27" s="77"/>
      <c r="D27" s="65"/>
      <c r="E27" s="78"/>
      <c r="F27" s="25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</row>
    <row r="28" spans="1:38" ht="13.5" x14ac:dyDescent="0.25">
      <c r="A28" s="42"/>
      <c r="B28" s="24"/>
      <c r="C28" s="120" t="s">
        <v>95</v>
      </c>
      <c r="D28" s="65"/>
      <c r="E28" s="78"/>
      <c r="F28" s="25"/>
      <c r="G28" s="42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  <c r="AK28" s="42"/>
      <c r="AL28" s="42"/>
    </row>
    <row r="29" spans="1:38" ht="13.5" x14ac:dyDescent="0.25">
      <c r="A29" s="42"/>
      <c r="B29" s="24"/>
      <c r="C29" s="77" t="s">
        <v>96</v>
      </c>
      <c r="D29" s="65"/>
      <c r="E29" s="78"/>
      <c r="F29" s="25"/>
      <c r="G29" s="42"/>
      <c r="H29" s="24"/>
      <c r="I29" s="11"/>
      <c r="J29" s="41" t="s">
        <v>53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25"/>
      <c r="AK29" s="42"/>
      <c r="AL29" s="42"/>
    </row>
    <row r="30" spans="1:38" ht="14.25" thickBot="1" x14ac:dyDescent="0.3">
      <c r="A30" s="42"/>
      <c r="B30" s="24"/>
      <c r="C30" s="77" t="s">
        <v>97</v>
      </c>
      <c r="D30" s="63"/>
      <c r="E30" s="78"/>
      <c r="F30" s="25"/>
      <c r="G30" s="42"/>
      <c r="H30" s="24"/>
      <c r="I30" s="11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5"/>
      <c r="AK30" s="42"/>
      <c r="AL30" s="42"/>
    </row>
    <row r="31" spans="1:38" ht="14.25" thickBot="1" x14ac:dyDescent="0.3">
      <c r="A31" s="42"/>
      <c r="B31" s="24"/>
      <c r="C31" s="77"/>
      <c r="D31" s="63"/>
      <c r="E31" s="78"/>
      <c r="F31" s="25"/>
      <c r="G31" s="42"/>
      <c r="H31" s="24"/>
      <c r="I31" s="11"/>
      <c r="J31" s="62">
        <f ca="1">TRUNC(RAND()*(24)+1)</f>
        <v>14</v>
      </c>
      <c r="K31" s="62" t="s">
        <v>21</v>
      </c>
      <c r="L31" s="37">
        <v>1</v>
      </c>
      <c r="M31" s="37">
        <v>2</v>
      </c>
      <c r="N31" s="37">
        <v>3</v>
      </c>
      <c r="O31" s="37">
        <v>4</v>
      </c>
      <c r="P31" s="37">
        <v>5</v>
      </c>
      <c r="Q31" s="37">
        <v>6</v>
      </c>
      <c r="R31" s="37">
        <v>7</v>
      </c>
      <c r="S31" s="37">
        <v>8</v>
      </c>
      <c r="T31" s="37">
        <v>9</v>
      </c>
      <c r="U31" s="37">
        <v>10</v>
      </c>
      <c r="V31" s="37">
        <v>11</v>
      </c>
      <c r="W31" s="37">
        <v>12</v>
      </c>
      <c r="X31" s="37">
        <v>13</v>
      </c>
      <c r="Y31" s="37">
        <v>14</v>
      </c>
      <c r="Z31" s="37">
        <v>15</v>
      </c>
      <c r="AA31" s="37">
        <v>16</v>
      </c>
      <c r="AB31" s="37">
        <v>17</v>
      </c>
      <c r="AC31" s="37">
        <v>18</v>
      </c>
      <c r="AD31" s="37">
        <v>19</v>
      </c>
      <c r="AE31" s="37">
        <v>20</v>
      </c>
      <c r="AF31" s="37">
        <v>21</v>
      </c>
      <c r="AG31" s="37">
        <v>22</v>
      </c>
      <c r="AH31" s="37">
        <v>23</v>
      </c>
      <c r="AI31" s="38">
        <v>24</v>
      </c>
      <c r="AJ31" s="25"/>
      <c r="AK31" s="42"/>
      <c r="AL31" s="42"/>
    </row>
    <row r="32" spans="1:38" ht="13.5" x14ac:dyDescent="0.25">
      <c r="A32" s="42"/>
      <c r="B32" s="24"/>
      <c r="C32" s="121" t="s">
        <v>98</v>
      </c>
      <c r="D32" s="63"/>
      <c r="E32" s="78"/>
      <c r="F32" s="25"/>
      <c r="G32" s="42"/>
      <c r="H32" s="24"/>
      <c r="I32" s="64">
        <f ca="1">TRUNC(RAND()*(10))</f>
        <v>2</v>
      </c>
      <c r="J32" s="33">
        <f t="shared" ref="J32:J41" ca="1" si="2">VLOOKUP(K32,$K$32:$AI$41,$J$31+1,0)</f>
        <v>2</v>
      </c>
      <c r="K32" s="47" t="s">
        <v>0</v>
      </c>
      <c r="L32" s="14">
        <f t="shared" ref="L32:AI32" ca="1" si="3">$I$32</f>
        <v>2</v>
      </c>
      <c r="M32" s="15">
        <f t="shared" ca="1" si="3"/>
        <v>2</v>
      </c>
      <c r="N32" s="15">
        <f t="shared" ca="1" si="3"/>
        <v>2</v>
      </c>
      <c r="O32" s="15">
        <f t="shared" ca="1" si="3"/>
        <v>2</v>
      </c>
      <c r="P32" s="15">
        <f t="shared" ca="1" si="3"/>
        <v>2</v>
      </c>
      <c r="Q32" s="15">
        <f t="shared" ca="1" si="3"/>
        <v>2</v>
      </c>
      <c r="R32" s="15">
        <f t="shared" ca="1" si="3"/>
        <v>2</v>
      </c>
      <c r="S32" s="15">
        <f t="shared" ca="1" si="3"/>
        <v>2</v>
      </c>
      <c r="T32" s="15">
        <f t="shared" ca="1" si="3"/>
        <v>2</v>
      </c>
      <c r="U32" s="15">
        <f t="shared" ca="1" si="3"/>
        <v>2</v>
      </c>
      <c r="V32" s="15">
        <f t="shared" ca="1" si="3"/>
        <v>2</v>
      </c>
      <c r="W32" s="15">
        <f t="shared" ca="1" si="3"/>
        <v>2</v>
      </c>
      <c r="X32" s="15">
        <f t="shared" ca="1" si="3"/>
        <v>2</v>
      </c>
      <c r="Y32" s="15">
        <f t="shared" ca="1" si="3"/>
        <v>2</v>
      </c>
      <c r="Z32" s="15">
        <f t="shared" ca="1" si="3"/>
        <v>2</v>
      </c>
      <c r="AA32" s="15">
        <f t="shared" ca="1" si="3"/>
        <v>2</v>
      </c>
      <c r="AB32" s="15">
        <f t="shared" ca="1" si="3"/>
        <v>2</v>
      </c>
      <c r="AC32" s="15">
        <f t="shared" ca="1" si="3"/>
        <v>2</v>
      </c>
      <c r="AD32" s="15">
        <f t="shared" ca="1" si="3"/>
        <v>2</v>
      </c>
      <c r="AE32" s="15">
        <f t="shared" ca="1" si="3"/>
        <v>2</v>
      </c>
      <c r="AF32" s="15">
        <f t="shared" ca="1" si="3"/>
        <v>2</v>
      </c>
      <c r="AG32" s="15">
        <f t="shared" ca="1" si="3"/>
        <v>2</v>
      </c>
      <c r="AH32" s="15">
        <f t="shared" ca="1" si="3"/>
        <v>2</v>
      </c>
      <c r="AI32" s="16">
        <f t="shared" ca="1" si="3"/>
        <v>2</v>
      </c>
      <c r="AJ32" s="25"/>
      <c r="AK32" s="42"/>
      <c r="AL32" s="42"/>
    </row>
    <row r="33" spans="1:38" ht="13.5" x14ac:dyDescent="0.25">
      <c r="A33" s="42"/>
      <c r="B33" s="24"/>
      <c r="C33" s="77" t="s">
        <v>99</v>
      </c>
      <c r="D33" s="63"/>
      <c r="E33" s="78"/>
      <c r="F33" s="25"/>
      <c r="G33" s="42"/>
      <c r="H33" s="24"/>
      <c r="I33" s="31">
        <f ca="1">TRUNC(RAND()*(9))+1</f>
        <v>3</v>
      </c>
      <c r="J33" s="33">
        <f t="shared" ca="1" si="2"/>
        <v>5</v>
      </c>
      <c r="K33" s="47" t="s">
        <v>1</v>
      </c>
      <c r="L33" s="17">
        <f t="shared" ref="L33:AI33" ca="1" si="4">VALUE(RIGHT($I$32+$I$33,1))</f>
        <v>5</v>
      </c>
      <c r="M33" s="10">
        <f t="shared" ca="1" si="4"/>
        <v>5</v>
      </c>
      <c r="N33" s="10">
        <f t="shared" ca="1" si="4"/>
        <v>5</v>
      </c>
      <c r="O33" s="10">
        <f t="shared" ca="1" si="4"/>
        <v>5</v>
      </c>
      <c r="P33" s="10">
        <f t="shared" ca="1" si="4"/>
        <v>5</v>
      </c>
      <c r="Q33" s="10">
        <f t="shared" ca="1" si="4"/>
        <v>5</v>
      </c>
      <c r="R33" s="10">
        <f t="shared" ca="1" si="4"/>
        <v>5</v>
      </c>
      <c r="S33" s="10">
        <f t="shared" ca="1" si="4"/>
        <v>5</v>
      </c>
      <c r="T33" s="10">
        <f t="shared" ca="1" si="4"/>
        <v>5</v>
      </c>
      <c r="U33" s="10">
        <f t="shared" ca="1" si="4"/>
        <v>5</v>
      </c>
      <c r="V33" s="10">
        <f t="shared" ca="1" si="4"/>
        <v>5</v>
      </c>
      <c r="W33" s="10">
        <f t="shared" ca="1" si="4"/>
        <v>5</v>
      </c>
      <c r="X33" s="10">
        <f t="shared" ca="1" si="4"/>
        <v>5</v>
      </c>
      <c r="Y33" s="10">
        <f t="shared" ca="1" si="4"/>
        <v>5</v>
      </c>
      <c r="Z33" s="10">
        <f t="shared" ca="1" si="4"/>
        <v>5</v>
      </c>
      <c r="AA33" s="10">
        <f t="shared" ca="1" si="4"/>
        <v>5</v>
      </c>
      <c r="AB33" s="10">
        <f t="shared" ca="1" si="4"/>
        <v>5</v>
      </c>
      <c r="AC33" s="10">
        <f t="shared" ca="1" si="4"/>
        <v>5</v>
      </c>
      <c r="AD33" s="10">
        <f t="shared" ca="1" si="4"/>
        <v>5</v>
      </c>
      <c r="AE33" s="10">
        <f t="shared" ca="1" si="4"/>
        <v>5</v>
      </c>
      <c r="AF33" s="10">
        <f t="shared" ca="1" si="4"/>
        <v>5</v>
      </c>
      <c r="AG33" s="10">
        <f t="shared" ca="1" si="4"/>
        <v>5</v>
      </c>
      <c r="AH33" s="10">
        <f t="shared" ca="1" si="4"/>
        <v>5</v>
      </c>
      <c r="AI33" s="18">
        <f t="shared" ca="1" si="4"/>
        <v>5</v>
      </c>
      <c r="AJ33" s="25"/>
      <c r="AK33" s="42"/>
      <c r="AL33" s="42"/>
    </row>
    <row r="34" spans="1:38" ht="14.25" thickBot="1" x14ac:dyDescent="0.3">
      <c r="A34" s="42"/>
      <c r="B34" s="24"/>
      <c r="C34" s="77" t="s">
        <v>100</v>
      </c>
      <c r="D34" s="63"/>
      <c r="E34" s="78"/>
      <c r="F34" s="25"/>
      <c r="G34" s="42"/>
      <c r="H34" s="24"/>
      <c r="I34" s="32">
        <f ca="1">TRUNC(RAND()*(9))+1</f>
        <v>4</v>
      </c>
      <c r="J34" s="33">
        <f t="shared" ca="1" si="2"/>
        <v>6</v>
      </c>
      <c r="K34" s="47" t="s">
        <v>2</v>
      </c>
      <c r="L34" s="17">
        <f t="shared" ref="L34:AI34" ca="1" si="5">VALUE(RIGHT($I$32+IF($I$34=$I$33,IF($I$33=1,2,1),$I$34),1))</f>
        <v>6</v>
      </c>
      <c r="M34" s="10">
        <f t="shared" ca="1" si="5"/>
        <v>6</v>
      </c>
      <c r="N34" s="10">
        <f t="shared" ca="1" si="5"/>
        <v>6</v>
      </c>
      <c r="O34" s="10">
        <f t="shared" ca="1" si="5"/>
        <v>6</v>
      </c>
      <c r="P34" s="10">
        <f t="shared" ca="1" si="5"/>
        <v>6</v>
      </c>
      <c r="Q34" s="10">
        <f t="shared" ca="1" si="5"/>
        <v>6</v>
      </c>
      <c r="R34" s="10">
        <f t="shared" ca="1" si="5"/>
        <v>6</v>
      </c>
      <c r="S34" s="10">
        <f t="shared" ca="1" si="5"/>
        <v>6</v>
      </c>
      <c r="T34" s="10">
        <f t="shared" ca="1" si="5"/>
        <v>6</v>
      </c>
      <c r="U34" s="10">
        <f t="shared" ca="1" si="5"/>
        <v>6</v>
      </c>
      <c r="V34" s="10">
        <f t="shared" ca="1" si="5"/>
        <v>6</v>
      </c>
      <c r="W34" s="10">
        <f t="shared" ca="1" si="5"/>
        <v>6</v>
      </c>
      <c r="X34" s="10">
        <f t="shared" ca="1" si="5"/>
        <v>6</v>
      </c>
      <c r="Y34" s="10">
        <f t="shared" ca="1" si="5"/>
        <v>6</v>
      </c>
      <c r="Z34" s="10">
        <f t="shared" ca="1" si="5"/>
        <v>6</v>
      </c>
      <c r="AA34" s="10">
        <f t="shared" ca="1" si="5"/>
        <v>6</v>
      </c>
      <c r="AB34" s="10">
        <f t="shared" ca="1" si="5"/>
        <v>6</v>
      </c>
      <c r="AC34" s="10">
        <f t="shared" ca="1" si="5"/>
        <v>6</v>
      </c>
      <c r="AD34" s="10">
        <f t="shared" ca="1" si="5"/>
        <v>6</v>
      </c>
      <c r="AE34" s="10">
        <f t="shared" ca="1" si="5"/>
        <v>6</v>
      </c>
      <c r="AF34" s="10">
        <f t="shared" ca="1" si="5"/>
        <v>6</v>
      </c>
      <c r="AG34" s="10">
        <f t="shared" ca="1" si="5"/>
        <v>6</v>
      </c>
      <c r="AH34" s="10">
        <f t="shared" ca="1" si="5"/>
        <v>6</v>
      </c>
      <c r="AI34" s="18">
        <f t="shared" ca="1" si="5"/>
        <v>6</v>
      </c>
      <c r="AJ34" s="25"/>
      <c r="AK34" s="42"/>
      <c r="AL34" s="42"/>
    </row>
    <row r="35" spans="1:38" ht="13.5" x14ac:dyDescent="0.25">
      <c r="A35" s="42"/>
      <c r="B35" s="24"/>
      <c r="C35" s="77" t="s">
        <v>101</v>
      </c>
      <c r="D35" s="63"/>
      <c r="E35" s="78"/>
      <c r="F35" s="25"/>
      <c r="G35" s="42"/>
      <c r="H35" s="24"/>
      <c r="I35" s="11"/>
      <c r="J35" s="33">
        <f t="shared" ca="1" si="2"/>
        <v>8</v>
      </c>
      <c r="K35" s="47" t="s">
        <v>3</v>
      </c>
      <c r="L35" s="17">
        <f t="shared" ref="L35:AI35" ca="1" si="6">VALUE(RIGHT($I$32+IF(L19=$I$33,IF($I$33=$I$34,2,IF($I$34=1,2,1)),IF(L19=$I$34,IF($I$33=2,1,2),L19)),1))</f>
        <v>3</v>
      </c>
      <c r="M35" s="10">
        <f t="shared" ca="1" si="6"/>
        <v>3</v>
      </c>
      <c r="N35" s="10">
        <f t="shared" ca="1" si="6"/>
        <v>3</v>
      </c>
      <c r="O35" s="10">
        <f t="shared" ca="1" si="6"/>
        <v>3</v>
      </c>
      <c r="P35" s="10">
        <f t="shared" ca="1" si="6"/>
        <v>4</v>
      </c>
      <c r="Q35" s="10">
        <f t="shared" ca="1" si="6"/>
        <v>4</v>
      </c>
      <c r="R35" s="10">
        <f t="shared" ca="1" si="6"/>
        <v>4</v>
      </c>
      <c r="S35" s="10">
        <f t="shared" ca="1" si="6"/>
        <v>7</v>
      </c>
      <c r="T35" s="10">
        <f t="shared" ca="1" si="6"/>
        <v>7</v>
      </c>
      <c r="U35" s="10">
        <f t="shared" ca="1" si="6"/>
        <v>7</v>
      </c>
      <c r="V35" s="10">
        <f t="shared" ca="1" si="6"/>
        <v>7</v>
      </c>
      <c r="W35" s="10">
        <f t="shared" ca="1" si="6"/>
        <v>8</v>
      </c>
      <c r="X35" s="10">
        <f t="shared" ca="1" si="6"/>
        <v>8</v>
      </c>
      <c r="Y35" s="10">
        <f t="shared" ca="1" si="6"/>
        <v>8</v>
      </c>
      <c r="Z35" s="10">
        <f t="shared" ca="1" si="6"/>
        <v>9</v>
      </c>
      <c r="AA35" s="10">
        <f t="shared" ca="1" si="6"/>
        <v>9</v>
      </c>
      <c r="AB35" s="10">
        <f t="shared" ca="1" si="6"/>
        <v>9</v>
      </c>
      <c r="AC35" s="10">
        <f t="shared" ca="1" si="6"/>
        <v>0</v>
      </c>
      <c r="AD35" s="10">
        <f t="shared" ca="1" si="6"/>
        <v>0</v>
      </c>
      <c r="AE35" s="10">
        <f t="shared" ca="1" si="6"/>
        <v>0</v>
      </c>
      <c r="AF35" s="10">
        <f t="shared" ca="1" si="6"/>
        <v>1</v>
      </c>
      <c r="AG35" s="10">
        <f t="shared" ca="1" si="6"/>
        <v>1</v>
      </c>
      <c r="AH35" s="10">
        <f t="shared" ca="1" si="6"/>
        <v>1</v>
      </c>
      <c r="AI35" s="18">
        <f t="shared" ca="1" si="6"/>
        <v>1</v>
      </c>
      <c r="AJ35" s="25"/>
      <c r="AK35" s="42"/>
      <c r="AL35" s="42"/>
    </row>
    <row r="36" spans="1:38" ht="13.5" x14ac:dyDescent="0.25">
      <c r="A36" s="42"/>
      <c r="B36" s="24"/>
      <c r="C36" s="118" t="s">
        <v>102</v>
      </c>
      <c r="D36" s="63"/>
      <c r="E36" s="78"/>
      <c r="F36" s="25"/>
      <c r="G36" s="42"/>
      <c r="H36" s="24"/>
      <c r="I36" s="11"/>
      <c r="J36" s="33">
        <f t="shared" ca="1" si="2"/>
        <v>1</v>
      </c>
      <c r="K36" s="47" t="s">
        <v>4</v>
      </c>
      <c r="L36" s="17">
        <f t="shared" ref="L36:AI36" ca="1" si="7">VALUE(RIGHT($I$32+IF(L20=$I$33,IF($I$33=$I$34,2,IF($I$34=1,2,1)),IF(L20=$I$34,IF($I$33=2,1,2),L20)),1))</f>
        <v>4</v>
      </c>
      <c r="M36" s="10">
        <f t="shared" ca="1" si="7"/>
        <v>7</v>
      </c>
      <c r="N36" s="10">
        <f t="shared" ca="1" si="7"/>
        <v>8</v>
      </c>
      <c r="O36" s="10">
        <f t="shared" ca="1" si="7"/>
        <v>0</v>
      </c>
      <c r="P36" s="10">
        <f t="shared" ca="1" si="7"/>
        <v>3</v>
      </c>
      <c r="Q36" s="10">
        <f t="shared" ca="1" si="7"/>
        <v>9</v>
      </c>
      <c r="R36" s="10">
        <f t="shared" ca="1" si="7"/>
        <v>0</v>
      </c>
      <c r="S36" s="10">
        <f t="shared" ca="1" si="7"/>
        <v>3</v>
      </c>
      <c r="T36" s="10">
        <f t="shared" ca="1" si="7"/>
        <v>8</v>
      </c>
      <c r="U36" s="10">
        <f t="shared" ca="1" si="7"/>
        <v>9</v>
      </c>
      <c r="V36" s="10">
        <f t="shared" ca="1" si="7"/>
        <v>1</v>
      </c>
      <c r="W36" s="10">
        <f t="shared" ca="1" si="7"/>
        <v>4</v>
      </c>
      <c r="X36" s="10">
        <f t="shared" ca="1" si="7"/>
        <v>9</v>
      </c>
      <c r="Y36" s="10">
        <f t="shared" ca="1" si="7"/>
        <v>1</v>
      </c>
      <c r="Z36" s="10">
        <f t="shared" ca="1" si="7"/>
        <v>3</v>
      </c>
      <c r="AA36" s="10">
        <f t="shared" ca="1" si="7"/>
        <v>8</v>
      </c>
      <c r="AB36" s="10">
        <f t="shared" ca="1" si="7"/>
        <v>8</v>
      </c>
      <c r="AC36" s="10">
        <f t="shared" ca="1" si="7"/>
        <v>4</v>
      </c>
      <c r="AD36" s="10">
        <f t="shared" ca="1" si="7"/>
        <v>7</v>
      </c>
      <c r="AE36" s="10">
        <f t="shared" ca="1" si="7"/>
        <v>9</v>
      </c>
      <c r="AF36" s="10">
        <f t="shared" ca="1" si="7"/>
        <v>4</v>
      </c>
      <c r="AG36" s="10">
        <f t="shared" ca="1" si="7"/>
        <v>8</v>
      </c>
      <c r="AH36" s="10">
        <f t="shared" ca="1" si="7"/>
        <v>9</v>
      </c>
      <c r="AI36" s="18">
        <f t="shared" ca="1" si="7"/>
        <v>0</v>
      </c>
      <c r="AJ36" s="25"/>
      <c r="AK36" s="42"/>
      <c r="AL36" s="42"/>
    </row>
    <row r="37" spans="1:38" ht="13.5" x14ac:dyDescent="0.25">
      <c r="A37" s="42"/>
      <c r="B37" s="24"/>
      <c r="C37" s="118"/>
      <c r="D37" s="63"/>
      <c r="E37" s="78"/>
      <c r="F37" s="25"/>
      <c r="G37" s="42"/>
      <c r="H37" s="24"/>
      <c r="I37" s="11"/>
      <c r="J37" s="33">
        <f t="shared" ca="1" si="2"/>
        <v>3</v>
      </c>
      <c r="K37" s="47" t="s">
        <v>5</v>
      </c>
      <c r="L37" s="17">
        <f t="shared" ref="L37:AI37" ca="1" si="8">VALUE(RIGHT($I$32+IF(L21=$I$33,IF($I$33=$I$34,2,IF($I$34=1,2,1)),IF(L21=$I$34,IF($I$33=2,1,2),L21)),1))</f>
        <v>9</v>
      </c>
      <c r="M37" s="10">
        <f t="shared" ca="1" si="8"/>
        <v>1</v>
      </c>
      <c r="N37" s="10">
        <f t="shared" ca="1" si="8"/>
        <v>0</v>
      </c>
      <c r="O37" s="10">
        <f t="shared" ca="1" si="8"/>
        <v>9</v>
      </c>
      <c r="P37" s="10">
        <f t="shared" ca="1" si="8"/>
        <v>1</v>
      </c>
      <c r="Q37" s="10">
        <f t="shared" ca="1" si="8"/>
        <v>1</v>
      </c>
      <c r="R37" s="10">
        <f t="shared" ca="1" si="8"/>
        <v>9</v>
      </c>
      <c r="S37" s="10">
        <f t="shared" ca="1" si="8"/>
        <v>4</v>
      </c>
      <c r="T37" s="10">
        <f t="shared" ca="1" si="8"/>
        <v>9</v>
      </c>
      <c r="U37" s="10">
        <f t="shared" ca="1" si="8"/>
        <v>1</v>
      </c>
      <c r="V37" s="10">
        <f t="shared" ca="1" si="8"/>
        <v>3</v>
      </c>
      <c r="W37" s="10">
        <f t="shared" ca="1" si="8"/>
        <v>0</v>
      </c>
      <c r="X37" s="10">
        <f t="shared" ca="1" si="8"/>
        <v>3</v>
      </c>
      <c r="Y37" s="10">
        <f t="shared" ca="1" si="8"/>
        <v>3</v>
      </c>
      <c r="Z37" s="10">
        <f t="shared" ca="1" si="8"/>
        <v>4</v>
      </c>
      <c r="AA37" s="10">
        <f t="shared" ca="1" si="8"/>
        <v>4</v>
      </c>
      <c r="AB37" s="10">
        <f t="shared" ca="1" si="8"/>
        <v>7</v>
      </c>
      <c r="AC37" s="10">
        <f t="shared" ca="1" si="8"/>
        <v>3</v>
      </c>
      <c r="AD37" s="10">
        <f t="shared" ca="1" si="8"/>
        <v>1</v>
      </c>
      <c r="AE37" s="10">
        <f t="shared" ca="1" si="8"/>
        <v>4</v>
      </c>
      <c r="AF37" s="10">
        <f t="shared" ca="1" si="8"/>
        <v>7</v>
      </c>
      <c r="AG37" s="10">
        <f t="shared" ca="1" si="8"/>
        <v>7</v>
      </c>
      <c r="AH37" s="10">
        <f t="shared" ca="1" si="8"/>
        <v>8</v>
      </c>
      <c r="AI37" s="18">
        <f t="shared" ca="1" si="8"/>
        <v>8</v>
      </c>
      <c r="AJ37" s="25"/>
      <c r="AK37" s="42"/>
      <c r="AL37" s="42"/>
    </row>
    <row r="38" spans="1:38" ht="13.5" x14ac:dyDescent="0.25">
      <c r="A38" s="42"/>
      <c r="B38" s="24"/>
      <c r="C38" s="117" t="s">
        <v>94</v>
      </c>
      <c r="D38" s="63"/>
      <c r="E38" s="78"/>
      <c r="F38" s="25"/>
      <c r="G38" s="42"/>
      <c r="H38" s="24"/>
      <c r="I38" s="11"/>
      <c r="J38" s="33">
        <f t="shared" ca="1" si="2"/>
        <v>9</v>
      </c>
      <c r="K38" s="47" t="s">
        <v>6</v>
      </c>
      <c r="L38" s="17">
        <f t="shared" ref="L38:AI38" ca="1" si="9">VALUE(RIGHT($I$32+IF(L22=$I$33,IF($I$33=$I$34,2,IF($I$34=1,2,1)),IF(L22=$I$34,IF($I$33=2,1,2),L22)),1))</f>
        <v>0</v>
      </c>
      <c r="M38" s="10">
        <f t="shared" ca="1" si="9"/>
        <v>0</v>
      </c>
      <c r="N38" s="10">
        <f t="shared" ca="1" si="9"/>
        <v>1</v>
      </c>
      <c r="O38" s="10">
        <f t="shared" ca="1" si="9"/>
        <v>7</v>
      </c>
      <c r="P38" s="10">
        <f t="shared" ca="1" si="9"/>
        <v>7</v>
      </c>
      <c r="Q38" s="10">
        <f t="shared" ca="1" si="9"/>
        <v>0</v>
      </c>
      <c r="R38" s="10">
        <f t="shared" ca="1" si="9"/>
        <v>8</v>
      </c>
      <c r="S38" s="10">
        <f t="shared" ca="1" si="9"/>
        <v>9</v>
      </c>
      <c r="T38" s="10">
        <f t="shared" ca="1" si="9"/>
        <v>3</v>
      </c>
      <c r="U38" s="10">
        <f t="shared" ca="1" si="9"/>
        <v>4</v>
      </c>
      <c r="V38" s="10">
        <f t="shared" ca="1" si="9"/>
        <v>8</v>
      </c>
      <c r="W38" s="10">
        <f t="shared" ca="1" si="9"/>
        <v>1</v>
      </c>
      <c r="X38" s="10">
        <f t="shared" ca="1" si="9"/>
        <v>7</v>
      </c>
      <c r="Y38" s="10">
        <f t="shared" ca="1" si="9"/>
        <v>9</v>
      </c>
      <c r="Z38" s="10">
        <f t="shared" ca="1" si="9"/>
        <v>1</v>
      </c>
      <c r="AA38" s="10">
        <f t="shared" ca="1" si="9"/>
        <v>7</v>
      </c>
      <c r="AB38" s="10">
        <f t="shared" ca="1" si="9"/>
        <v>1</v>
      </c>
      <c r="AC38" s="10">
        <f t="shared" ca="1" si="9"/>
        <v>7</v>
      </c>
      <c r="AD38" s="10">
        <f t="shared" ca="1" si="9"/>
        <v>4</v>
      </c>
      <c r="AE38" s="10">
        <f t="shared" ca="1" si="9"/>
        <v>7</v>
      </c>
      <c r="AF38" s="10">
        <f t="shared" ca="1" si="9"/>
        <v>3</v>
      </c>
      <c r="AG38" s="10">
        <f t="shared" ca="1" si="9"/>
        <v>4</v>
      </c>
      <c r="AH38" s="10">
        <f t="shared" ca="1" si="9"/>
        <v>0</v>
      </c>
      <c r="AI38" s="18">
        <f t="shared" ca="1" si="9"/>
        <v>9</v>
      </c>
      <c r="AJ38" s="25"/>
      <c r="AK38" s="42"/>
      <c r="AL38" s="42"/>
    </row>
    <row r="39" spans="1:38" ht="13.5" x14ac:dyDescent="0.25">
      <c r="A39" s="42"/>
      <c r="B39" s="24"/>
      <c r="C39" s="118"/>
      <c r="D39" s="65" t="s">
        <v>57</v>
      </c>
      <c r="E39" s="78"/>
      <c r="F39" s="25"/>
      <c r="G39" s="42"/>
      <c r="H39" s="24"/>
      <c r="I39" s="11"/>
      <c r="J39" s="33">
        <f t="shared" ca="1" si="2"/>
        <v>0</v>
      </c>
      <c r="K39" s="47" t="s">
        <v>7</v>
      </c>
      <c r="L39" s="17">
        <f t="shared" ref="L39:AI39" ca="1" si="10">VALUE(RIGHT($I$32+IF(L23=$I$33,IF($I$33=$I$34,2,IF($I$34=1,2,1)),IF(L23=$I$34,IF($I$33=2,1,2),L23)),1))</f>
        <v>1</v>
      </c>
      <c r="M39" s="10">
        <f t="shared" ca="1" si="10"/>
        <v>9</v>
      </c>
      <c r="N39" s="10">
        <f t="shared" ca="1" si="10"/>
        <v>9</v>
      </c>
      <c r="O39" s="10">
        <f t="shared" ca="1" si="10"/>
        <v>8</v>
      </c>
      <c r="P39" s="10">
        <f t="shared" ca="1" si="10"/>
        <v>0</v>
      </c>
      <c r="Q39" s="10">
        <f t="shared" ca="1" si="10"/>
        <v>3</v>
      </c>
      <c r="R39" s="10">
        <f t="shared" ca="1" si="10"/>
        <v>7</v>
      </c>
      <c r="S39" s="10">
        <f t="shared" ca="1" si="10"/>
        <v>0</v>
      </c>
      <c r="T39" s="10">
        <f t="shared" ca="1" si="10"/>
        <v>4</v>
      </c>
      <c r="U39" s="10">
        <f t="shared" ca="1" si="10"/>
        <v>0</v>
      </c>
      <c r="V39" s="10">
        <f t="shared" ca="1" si="10"/>
        <v>0</v>
      </c>
      <c r="W39" s="10">
        <f t="shared" ca="1" si="10"/>
        <v>9</v>
      </c>
      <c r="X39" s="10">
        <f t="shared" ca="1" si="10"/>
        <v>4</v>
      </c>
      <c r="Y39" s="10">
        <f t="shared" ca="1" si="10"/>
        <v>0</v>
      </c>
      <c r="Z39" s="10">
        <f t="shared" ca="1" si="10"/>
        <v>0</v>
      </c>
      <c r="AA39" s="10">
        <f t="shared" ca="1" si="10"/>
        <v>0</v>
      </c>
      <c r="AB39" s="10">
        <f t="shared" ca="1" si="10"/>
        <v>0</v>
      </c>
      <c r="AC39" s="10">
        <f t="shared" ca="1" si="10"/>
        <v>9</v>
      </c>
      <c r="AD39" s="10">
        <f t="shared" ca="1" si="10"/>
        <v>9</v>
      </c>
      <c r="AE39" s="10">
        <f t="shared" ca="1" si="10"/>
        <v>1</v>
      </c>
      <c r="AF39" s="10">
        <f t="shared" ca="1" si="10"/>
        <v>8</v>
      </c>
      <c r="AG39" s="10">
        <f t="shared" ca="1" si="10"/>
        <v>3</v>
      </c>
      <c r="AH39" s="10">
        <f t="shared" ca="1" si="10"/>
        <v>4</v>
      </c>
      <c r="AI39" s="18">
        <f t="shared" ca="1" si="10"/>
        <v>4</v>
      </c>
      <c r="AJ39" s="25"/>
      <c r="AK39" s="42"/>
      <c r="AL39" s="42"/>
    </row>
    <row r="40" spans="1:38" ht="13.5" x14ac:dyDescent="0.25">
      <c r="A40" s="42"/>
      <c r="B40" s="24"/>
      <c r="C40" s="118"/>
      <c r="D40" s="65" t="s">
        <v>61</v>
      </c>
      <c r="E40" s="78"/>
      <c r="F40" s="25"/>
      <c r="G40" s="42"/>
      <c r="H40" s="24"/>
      <c r="I40" s="11"/>
      <c r="J40" s="33">
        <f t="shared" ca="1" si="2"/>
        <v>7</v>
      </c>
      <c r="K40" s="47" t="s">
        <v>8</v>
      </c>
      <c r="L40" s="17">
        <f t="shared" ref="L40:AI40" ca="1" si="11">VALUE(RIGHT($I$32+IF(L24=$I$33,IF($I$33=$I$34,2,IF($I$34=1,2,1)),IF(L24=$I$34,IF($I$33=2,1,2),L24)),1))</f>
        <v>7</v>
      </c>
      <c r="M40" s="10">
        <f t="shared" ca="1" si="11"/>
        <v>4</v>
      </c>
      <c r="N40" s="10">
        <f t="shared" ca="1" si="11"/>
        <v>7</v>
      </c>
      <c r="O40" s="10">
        <f t="shared" ca="1" si="11"/>
        <v>1</v>
      </c>
      <c r="P40" s="10">
        <f t="shared" ca="1" si="11"/>
        <v>8</v>
      </c>
      <c r="Q40" s="10">
        <f t="shared" ca="1" si="11"/>
        <v>8</v>
      </c>
      <c r="R40" s="10">
        <f t="shared" ca="1" si="11"/>
        <v>1</v>
      </c>
      <c r="S40" s="10">
        <f t="shared" ca="1" si="11"/>
        <v>1</v>
      </c>
      <c r="T40" s="10">
        <f t="shared" ca="1" si="11"/>
        <v>0</v>
      </c>
      <c r="U40" s="10">
        <f t="shared" ca="1" si="11"/>
        <v>8</v>
      </c>
      <c r="V40" s="10">
        <f t="shared" ca="1" si="11"/>
        <v>9</v>
      </c>
      <c r="W40" s="10">
        <f t="shared" ca="1" si="11"/>
        <v>3</v>
      </c>
      <c r="X40" s="10">
        <f t="shared" ca="1" si="11"/>
        <v>1</v>
      </c>
      <c r="Y40" s="10">
        <f t="shared" ca="1" si="11"/>
        <v>7</v>
      </c>
      <c r="Z40" s="10">
        <f t="shared" ca="1" si="11"/>
        <v>7</v>
      </c>
      <c r="AA40" s="10">
        <f t="shared" ca="1" si="11"/>
        <v>3</v>
      </c>
      <c r="AB40" s="10">
        <f t="shared" ca="1" si="11"/>
        <v>3</v>
      </c>
      <c r="AC40" s="10">
        <f t="shared" ca="1" si="11"/>
        <v>8</v>
      </c>
      <c r="AD40" s="10">
        <f t="shared" ca="1" si="11"/>
        <v>3</v>
      </c>
      <c r="AE40" s="10">
        <f t="shared" ca="1" si="11"/>
        <v>8</v>
      </c>
      <c r="AF40" s="10">
        <f t="shared" ca="1" si="11"/>
        <v>0</v>
      </c>
      <c r="AG40" s="10">
        <f t="shared" ca="1" si="11"/>
        <v>0</v>
      </c>
      <c r="AH40" s="10">
        <f t="shared" ca="1" si="11"/>
        <v>3</v>
      </c>
      <c r="AI40" s="18">
        <f t="shared" ca="1" si="11"/>
        <v>3</v>
      </c>
      <c r="AJ40" s="25"/>
      <c r="AK40" s="42"/>
      <c r="AL40" s="42"/>
    </row>
    <row r="41" spans="1:38" ht="14.25" thickBot="1" x14ac:dyDescent="0.3">
      <c r="A41" s="42"/>
      <c r="B41" s="24"/>
      <c r="C41" s="118"/>
      <c r="D41" s="65" t="s">
        <v>60</v>
      </c>
      <c r="E41" s="78"/>
      <c r="F41" s="25"/>
      <c r="G41" s="42"/>
      <c r="H41" s="24"/>
      <c r="I41" s="11"/>
      <c r="J41" s="34">
        <f t="shared" ca="1" si="2"/>
        <v>4</v>
      </c>
      <c r="K41" s="48" t="s">
        <v>9</v>
      </c>
      <c r="L41" s="19">
        <f t="shared" ref="L41:AI41" ca="1" si="12">VALUE(RIGHT($I$32+IF(L25=$I$33,IF($I$33=$I$34,2,IF($I$34=1,2,1)),IF(L25=$I$34,IF($I$33=2,1,2),L25)),1))</f>
        <v>8</v>
      </c>
      <c r="M41" s="12">
        <f t="shared" ca="1" si="12"/>
        <v>8</v>
      </c>
      <c r="N41" s="12">
        <f t="shared" ca="1" si="12"/>
        <v>4</v>
      </c>
      <c r="O41" s="12">
        <f t="shared" ca="1" si="12"/>
        <v>4</v>
      </c>
      <c r="P41" s="12">
        <f t="shared" ca="1" si="12"/>
        <v>9</v>
      </c>
      <c r="Q41" s="12">
        <f t="shared" ca="1" si="12"/>
        <v>7</v>
      </c>
      <c r="R41" s="12">
        <f t="shared" ca="1" si="12"/>
        <v>3</v>
      </c>
      <c r="S41" s="12">
        <f t="shared" ca="1" si="12"/>
        <v>8</v>
      </c>
      <c r="T41" s="12">
        <f t="shared" ca="1" si="12"/>
        <v>1</v>
      </c>
      <c r="U41" s="12">
        <f t="shared" ca="1" si="12"/>
        <v>3</v>
      </c>
      <c r="V41" s="12">
        <f t="shared" ca="1" si="12"/>
        <v>4</v>
      </c>
      <c r="W41" s="12">
        <f t="shared" ca="1" si="12"/>
        <v>7</v>
      </c>
      <c r="X41" s="12">
        <f t="shared" ca="1" si="12"/>
        <v>0</v>
      </c>
      <c r="Y41" s="12">
        <f t="shared" ca="1" si="12"/>
        <v>4</v>
      </c>
      <c r="Z41" s="12">
        <f t="shared" ca="1" si="12"/>
        <v>8</v>
      </c>
      <c r="AA41" s="12">
        <f t="shared" ca="1" si="12"/>
        <v>1</v>
      </c>
      <c r="AB41" s="12">
        <f t="shared" ca="1" si="12"/>
        <v>4</v>
      </c>
      <c r="AC41" s="12">
        <f t="shared" ca="1" si="12"/>
        <v>1</v>
      </c>
      <c r="AD41" s="12">
        <f t="shared" ca="1" si="12"/>
        <v>8</v>
      </c>
      <c r="AE41" s="12">
        <f t="shared" ca="1" si="12"/>
        <v>3</v>
      </c>
      <c r="AF41" s="12">
        <f t="shared" ca="1" si="12"/>
        <v>9</v>
      </c>
      <c r="AG41" s="12">
        <f t="shared" ca="1" si="12"/>
        <v>9</v>
      </c>
      <c r="AH41" s="12">
        <f t="shared" ca="1" si="12"/>
        <v>7</v>
      </c>
      <c r="AI41" s="20">
        <f t="shared" ca="1" si="12"/>
        <v>7</v>
      </c>
      <c r="AJ41" s="25"/>
      <c r="AK41" s="42"/>
      <c r="AL41" s="42"/>
    </row>
    <row r="42" spans="1:38" ht="14.25" thickBot="1" x14ac:dyDescent="0.3">
      <c r="A42" s="42"/>
      <c r="B42" s="24"/>
      <c r="C42" s="118"/>
      <c r="D42" s="63" t="s">
        <v>67</v>
      </c>
      <c r="E42" s="78"/>
      <c r="F42" s="25"/>
      <c r="G42" s="42"/>
      <c r="H42" s="26"/>
      <c r="I42" s="39"/>
      <c r="J42" s="28"/>
      <c r="K42" s="27"/>
      <c r="L42" s="61">
        <f t="shared" ref="L42:AI42" ca="1" si="13">SUM(L32:L41)-45</f>
        <v>0</v>
      </c>
      <c r="M42" s="61">
        <f t="shared" ca="1" si="13"/>
        <v>0</v>
      </c>
      <c r="N42" s="61">
        <f t="shared" ca="1" si="13"/>
        <v>0</v>
      </c>
      <c r="O42" s="61">
        <f t="shared" ca="1" si="13"/>
        <v>0</v>
      </c>
      <c r="P42" s="61">
        <f t="shared" ca="1" si="13"/>
        <v>0</v>
      </c>
      <c r="Q42" s="61">
        <f t="shared" ca="1" si="13"/>
        <v>0</v>
      </c>
      <c r="R42" s="61">
        <f t="shared" ca="1" si="13"/>
        <v>0</v>
      </c>
      <c r="S42" s="61">
        <f t="shared" ca="1" si="13"/>
        <v>0</v>
      </c>
      <c r="T42" s="61">
        <f t="shared" ca="1" si="13"/>
        <v>0</v>
      </c>
      <c r="U42" s="61">
        <f t="shared" ca="1" si="13"/>
        <v>0</v>
      </c>
      <c r="V42" s="61">
        <f t="shared" ca="1" si="13"/>
        <v>0</v>
      </c>
      <c r="W42" s="61">
        <f t="shared" ca="1" si="13"/>
        <v>0</v>
      </c>
      <c r="X42" s="61">
        <f t="shared" ca="1" si="13"/>
        <v>0</v>
      </c>
      <c r="Y42" s="61">
        <f t="shared" ca="1" si="13"/>
        <v>0</v>
      </c>
      <c r="Z42" s="61">
        <f t="shared" ca="1" si="13"/>
        <v>0</v>
      </c>
      <c r="AA42" s="61">
        <f t="shared" ca="1" si="13"/>
        <v>0</v>
      </c>
      <c r="AB42" s="61">
        <f t="shared" ca="1" si="13"/>
        <v>0</v>
      </c>
      <c r="AC42" s="61">
        <f t="shared" ca="1" si="13"/>
        <v>0</v>
      </c>
      <c r="AD42" s="61">
        <f t="shared" ca="1" si="13"/>
        <v>0</v>
      </c>
      <c r="AE42" s="61">
        <f t="shared" ca="1" si="13"/>
        <v>0</v>
      </c>
      <c r="AF42" s="61">
        <f t="shared" ca="1" si="13"/>
        <v>0</v>
      </c>
      <c r="AG42" s="61">
        <f t="shared" ca="1" si="13"/>
        <v>0</v>
      </c>
      <c r="AH42" s="61">
        <f t="shared" ca="1" si="13"/>
        <v>0</v>
      </c>
      <c r="AI42" s="61">
        <f t="shared" ca="1" si="13"/>
        <v>0</v>
      </c>
      <c r="AJ42" s="29"/>
      <c r="AK42" s="42"/>
      <c r="AL42" s="42"/>
    </row>
    <row r="43" spans="1:38" ht="14.25" thickBot="1" x14ac:dyDescent="0.3">
      <c r="A43" s="42"/>
      <c r="B43" s="24"/>
      <c r="C43" s="77"/>
      <c r="D43" s="65" t="s">
        <v>63</v>
      </c>
      <c r="E43" s="78"/>
      <c r="F43" s="25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ht="13.5" x14ac:dyDescent="0.25">
      <c r="A44" s="42"/>
      <c r="B44" s="24"/>
      <c r="C44" s="77"/>
      <c r="D44" s="65" t="s">
        <v>64</v>
      </c>
      <c r="E44" s="78"/>
      <c r="F44" s="25"/>
      <c r="G44" s="42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  <c r="AK44" s="42"/>
      <c r="AL44" s="42"/>
    </row>
    <row r="45" spans="1:38" ht="13.5" x14ac:dyDescent="0.25">
      <c r="A45" s="42"/>
      <c r="B45" s="24"/>
      <c r="C45" s="77"/>
      <c r="D45" s="65" t="s">
        <v>56</v>
      </c>
      <c r="E45" s="78"/>
      <c r="F45" s="25"/>
      <c r="G45" s="42"/>
      <c r="H45" s="24"/>
      <c r="I45" s="11"/>
      <c r="J45" s="41" t="s">
        <v>59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25"/>
      <c r="AK45" s="42"/>
      <c r="AL45" s="42"/>
    </row>
    <row r="46" spans="1:38" ht="14.25" thickBot="1" x14ac:dyDescent="0.3">
      <c r="A46" s="42"/>
      <c r="B46" s="24"/>
      <c r="C46" s="77"/>
      <c r="D46" s="65" t="s">
        <v>65</v>
      </c>
      <c r="E46" s="78"/>
      <c r="F46" s="25"/>
      <c r="G46" s="42"/>
      <c r="H46" s="24"/>
      <c r="I46" s="1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5"/>
      <c r="AK46" s="42"/>
      <c r="AL46" s="42"/>
    </row>
    <row r="47" spans="1:38" ht="14.25" thickBot="1" x14ac:dyDescent="0.3">
      <c r="A47" s="42"/>
      <c r="B47" s="24"/>
      <c r="C47" s="77"/>
      <c r="D47" s="65" t="s">
        <v>62</v>
      </c>
      <c r="E47" s="78"/>
      <c r="F47" s="25"/>
      <c r="G47" s="42"/>
      <c r="H47" s="24"/>
      <c r="I47" s="11"/>
      <c r="J47" s="62">
        <f ca="1">TRUNC(RAND()*(24)+1)</f>
        <v>21</v>
      </c>
      <c r="K47" s="62" t="s">
        <v>21</v>
      </c>
      <c r="L47" s="57">
        <v>1</v>
      </c>
      <c r="M47" s="37">
        <v>2</v>
      </c>
      <c r="N47" s="37">
        <v>3</v>
      </c>
      <c r="O47" s="37">
        <v>4</v>
      </c>
      <c r="P47" s="37">
        <v>5</v>
      </c>
      <c r="Q47" s="37">
        <v>6</v>
      </c>
      <c r="R47" s="37">
        <v>7</v>
      </c>
      <c r="S47" s="37">
        <v>8</v>
      </c>
      <c r="T47" s="37">
        <v>9</v>
      </c>
      <c r="U47" s="37">
        <v>10</v>
      </c>
      <c r="V47" s="37">
        <v>11</v>
      </c>
      <c r="W47" s="37">
        <v>12</v>
      </c>
      <c r="X47" s="37">
        <v>13</v>
      </c>
      <c r="Y47" s="37">
        <v>14</v>
      </c>
      <c r="Z47" s="37">
        <v>15</v>
      </c>
      <c r="AA47" s="37">
        <v>16</v>
      </c>
      <c r="AB47" s="37">
        <v>17</v>
      </c>
      <c r="AC47" s="37">
        <v>18</v>
      </c>
      <c r="AD47" s="37">
        <v>19</v>
      </c>
      <c r="AE47" s="37">
        <v>20</v>
      </c>
      <c r="AF47" s="37">
        <v>21</v>
      </c>
      <c r="AG47" s="37">
        <v>22</v>
      </c>
      <c r="AH47" s="37">
        <v>23</v>
      </c>
      <c r="AI47" s="38">
        <v>24</v>
      </c>
      <c r="AJ47" s="25"/>
      <c r="AK47" s="42"/>
      <c r="AL47" s="42"/>
    </row>
    <row r="48" spans="1:38" ht="14.25" thickBot="1" x14ac:dyDescent="0.3">
      <c r="A48" s="42"/>
      <c r="B48" s="24"/>
      <c r="C48" s="79"/>
      <c r="D48" s="80" t="s">
        <v>55</v>
      </c>
      <c r="E48" s="81"/>
      <c r="F48" s="25"/>
      <c r="G48" s="42"/>
      <c r="H48" s="24"/>
      <c r="I48" s="11"/>
      <c r="J48" s="58">
        <f ca="1">VLOOKUP(K48,$K$48:$AI$48,$J$47+1,0)</f>
        <v>1</v>
      </c>
      <c r="K48" s="59" t="s">
        <v>22</v>
      </c>
      <c r="L48" s="57">
        <v>10</v>
      </c>
      <c r="M48" s="37">
        <v>9</v>
      </c>
      <c r="N48" s="37">
        <v>9</v>
      </c>
      <c r="O48" s="37">
        <v>8</v>
      </c>
      <c r="P48" s="37">
        <v>8</v>
      </c>
      <c r="Q48" s="37">
        <v>7</v>
      </c>
      <c r="R48" s="37">
        <v>7</v>
      </c>
      <c r="S48" s="37">
        <v>6</v>
      </c>
      <c r="T48" s="37">
        <v>6</v>
      </c>
      <c r="U48" s="37">
        <v>5</v>
      </c>
      <c r="V48" s="37">
        <v>5</v>
      </c>
      <c r="W48" s="37">
        <v>4</v>
      </c>
      <c r="X48" s="37">
        <v>4</v>
      </c>
      <c r="Y48" s="37">
        <v>4</v>
      </c>
      <c r="Z48" s="37">
        <v>3</v>
      </c>
      <c r="AA48" s="37">
        <v>3</v>
      </c>
      <c r="AB48" s="37">
        <v>3</v>
      </c>
      <c r="AC48" s="37">
        <v>2</v>
      </c>
      <c r="AD48" s="37">
        <v>2</v>
      </c>
      <c r="AE48" s="37">
        <v>2</v>
      </c>
      <c r="AF48" s="37">
        <v>1</v>
      </c>
      <c r="AG48" s="37">
        <v>1</v>
      </c>
      <c r="AH48" s="37">
        <v>1</v>
      </c>
      <c r="AI48" s="38">
        <v>1</v>
      </c>
      <c r="AJ48" s="25"/>
      <c r="AK48" s="42"/>
      <c r="AL48" s="42"/>
    </row>
    <row r="49" spans="1:38" ht="13.5" thickBot="1" x14ac:dyDescent="0.25">
      <c r="A49" s="42"/>
      <c r="B49" s="30"/>
      <c r="C49" s="27"/>
      <c r="D49" s="27"/>
      <c r="E49" s="27"/>
      <c r="F49" s="29"/>
      <c r="G49" s="42"/>
      <c r="H49" s="26"/>
      <c r="I49" s="39"/>
      <c r="J49" s="28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9"/>
      <c r="AK49" s="42"/>
      <c r="AL49" s="42"/>
    </row>
    <row r="50" spans="1:38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</row>
    <row r="51" spans="1:38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</row>
    <row r="52" spans="1:38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</row>
  </sheetData>
  <sheetProtection password="AD70" sheet="1" objects="1" scenarios="1"/>
  <phoneticPr fontId="10" type="noConversion"/>
  <conditionalFormatting sqref="L48:AI48">
    <cfRule type="expression" dxfId="8" priority="1" stopIfTrue="1">
      <formula>$J$47=L$47</formula>
    </cfRule>
  </conditionalFormatting>
  <conditionalFormatting sqref="L47:AI47">
    <cfRule type="expression" dxfId="7" priority="2" stopIfTrue="1">
      <formula>$J$47=L$47</formula>
    </cfRule>
  </conditionalFormatting>
  <conditionalFormatting sqref="AD34:AH41 AC34:AC40 AI32:AI41 L32:AH33 L34:AB41">
    <cfRule type="expression" dxfId="6" priority="3" stopIfTrue="1">
      <formula>$J$31=L$31</formula>
    </cfRule>
  </conditionalFormatting>
  <conditionalFormatting sqref="AC41">
    <cfRule type="expression" dxfId="5" priority="4" stopIfTrue="1">
      <formula>$J$31=AC$31</formula>
    </cfRule>
  </conditionalFormatting>
  <conditionalFormatting sqref="L31:AI31">
    <cfRule type="expression" dxfId="4" priority="5" stopIfTrue="1">
      <formula>$J$31=L$31</formula>
    </cfRule>
  </conditionalFormatting>
  <conditionalFormatting sqref="L6:AI11">
    <cfRule type="expression" dxfId="3" priority="6" stopIfTrue="1">
      <formula>$J$5=L$5</formula>
    </cfRule>
  </conditionalFormatting>
  <conditionalFormatting sqref="L5:AI5">
    <cfRule type="expression" dxfId="2" priority="7" stopIfTrue="1">
      <formula>$J$5=L$5</formula>
    </cfRule>
  </conditionalFormatting>
  <conditionalFormatting sqref="L12:AI12">
    <cfRule type="expression" dxfId="1" priority="8" stopIfTrue="1">
      <formula>$J$5=L$5</formula>
    </cfRule>
  </conditionalFormatting>
  <conditionalFormatting sqref="L42:AI42 L26:AI26">
    <cfRule type="cellIs" dxfId="0" priority="9" stopIfTrue="1" operator="equal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BREINBREKER</vt:lpstr>
      <vt:lpstr>Oplossing breinbreker</vt:lpstr>
      <vt:lpstr>Varianten breinbreker</vt:lpstr>
      <vt:lpstr>De Keuze</vt:lpstr>
      <vt:lpstr>BREINBREKER!Afdrukbereik</vt:lpstr>
      <vt:lpstr>'Oplossing breinbreker'!Afdrukbereik</vt:lpstr>
    </vt:vector>
  </TitlesOfParts>
  <Company>Because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hp</cp:lastModifiedBy>
  <cp:lastPrinted>2006-04-22T14:59:58Z</cp:lastPrinted>
  <dcterms:created xsi:type="dcterms:W3CDTF">2004-08-11T07:30:27Z</dcterms:created>
  <dcterms:modified xsi:type="dcterms:W3CDTF">2017-01-26T15:55:16Z</dcterms:modified>
</cp:coreProperties>
</file>